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00336308-5D49-4D49-B1AB-FA5A25912D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hụ lục lô 2" sheetId="24" r:id="rId1"/>
    <sheet name=" Phụ lục Lô 1" sheetId="23" r:id="rId2"/>
  </sheets>
  <definedNames>
    <definedName name="_xlnm.Print_Titles" localSheetId="1">' Phụ lục Lô 1'!$7:$12</definedName>
    <definedName name="_xlnm.Print_Titles" localSheetId="0">'Phụ lục lô 2'!$7:$12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1" i="24" l="1"/>
  <c r="F202" i="24"/>
  <c r="F200" i="24"/>
  <c r="F196" i="24"/>
  <c r="F197" i="24"/>
  <c r="F195" i="24"/>
  <c r="F191" i="24"/>
  <c r="F192" i="24"/>
  <c r="F190" i="24"/>
  <c r="F186" i="24"/>
  <c r="F187" i="24"/>
  <c r="F185" i="24"/>
  <c r="F181" i="24"/>
  <c r="F182" i="24"/>
  <c r="F180" i="24"/>
  <c r="F176" i="24"/>
  <c r="F177" i="24"/>
  <c r="F175" i="24"/>
  <c r="F171" i="24"/>
  <c r="F172" i="24"/>
  <c r="F170" i="24"/>
  <c r="F166" i="24"/>
  <c r="F167" i="24"/>
  <c r="F165" i="24"/>
  <c r="F161" i="24"/>
  <c r="F162" i="24"/>
  <c r="F160" i="24"/>
  <c r="F156" i="24"/>
  <c r="F157" i="24"/>
  <c r="F155" i="24"/>
  <c r="F151" i="24"/>
  <c r="F152" i="24"/>
  <c r="F150" i="24"/>
  <c r="F146" i="24"/>
  <c r="F147" i="24"/>
  <c r="F145" i="24"/>
  <c r="F141" i="24"/>
  <c r="F142" i="24"/>
  <c r="F140" i="24"/>
  <c r="F136" i="24"/>
  <c r="F137" i="24"/>
  <c r="F135" i="24"/>
  <c r="F131" i="24"/>
  <c r="F132" i="24"/>
  <c r="F130" i="24"/>
  <c r="F126" i="24"/>
  <c r="F127" i="24"/>
  <c r="F125" i="24"/>
  <c r="F121" i="24"/>
  <c r="F122" i="24"/>
  <c r="F120" i="24"/>
  <c r="F116" i="24"/>
  <c r="F117" i="24"/>
  <c r="F115" i="24"/>
  <c r="F111" i="24"/>
  <c r="F112" i="24"/>
  <c r="F110" i="24"/>
  <c r="F106" i="24"/>
  <c r="F107" i="24"/>
  <c r="F105" i="24"/>
  <c r="F101" i="24"/>
  <c r="F102" i="24"/>
  <c r="F100" i="24"/>
  <c r="F96" i="24"/>
  <c r="F97" i="24"/>
  <c r="F95" i="24"/>
  <c r="F91" i="24"/>
  <c r="F92" i="24"/>
  <c r="F90" i="24"/>
  <c r="F86" i="24"/>
  <c r="F87" i="24"/>
  <c r="F85" i="24"/>
  <c r="F81" i="24"/>
  <c r="F82" i="24"/>
  <c r="F80" i="24"/>
  <c r="F76" i="24"/>
  <c r="F77" i="24"/>
  <c r="F75" i="24"/>
  <c r="F71" i="24"/>
  <c r="F72" i="24"/>
  <c r="F70" i="24"/>
  <c r="E50" i="24"/>
  <c r="E46" i="24"/>
  <c r="F238" i="23"/>
  <c r="F237" i="23"/>
  <c r="F235" i="23"/>
  <c r="F234" i="23"/>
  <c r="F232" i="23"/>
  <c r="F231" i="23"/>
  <c r="F229" i="23"/>
  <c r="F228" i="23"/>
  <c r="F226" i="23"/>
  <c r="F225" i="23"/>
  <c r="F185" i="23"/>
  <c r="F184" i="23"/>
  <c r="F183" i="23"/>
  <c r="F182" i="23"/>
  <c r="F181" i="23"/>
  <c r="F180" i="23"/>
  <c r="F179" i="23"/>
  <c r="F178" i="23"/>
  <c r="F177" i="23"/>
  <c r="F176" i="23"/>
  <c r="F175" i="23"/>
  <c r="F174" i="23"/>
  <c r="F171" i="23"/>
  <c r="F170" i="23"/>
  <c r="F169" i="23"/>
  <c r="F168" i="23"/>
  <c r="F167" i="23"/>
  <c r="F166" i="23"/>
  <c r="F165" i="23"/>
  <c r="F164" i="23"/>
  <c r="F160" i="23"/>
  <c r="F146" i="23"/>
  <c r="F144" i="23"/>
  <c r="F143" i="23"/>
  <c r="F111" i="23"/>
  <c r="F110" i="23"/>
  <c r="F109" i="23"/>
  <c r="F82" i="23"/>
  <c r="F81" i="23"/>
  <c r="F80" i="23"/>
  <c r="F79" i="23"/>
  <c r="F78" i="23"/>
  <c r="F77" i="23"/>
  <c r="F76" i="23"/>
  <c r="F75" i="23"/>
  <c r="F74" i="23"/>
  <c r="F73" i="23"/>
  <c r="F72" i="23"/>
  <c r="F71" i="23"/>
  <c r="F70" i="23"/>
  <c r="F69" i="23"/>
  <c r="F68" i="23"/>
  <c r="F67" i="23"/>
  <c r="F66" i="23"/>
  <c r="F65" i="23"/>
  <c r="F64" i="23"/>
  <c r="F63" i="23"/>
  <c r="F36" i="23"/>
  <c r="F35" i="23"/>
</calcChain>
</file>

<file path=xl/sharedStrings.xml><?xml version="1.0" encoding="utf-8"?>
<sst xmlns="http://schemas.openxmlformats.org/spreadsheetml/2006/main" count="1255" uniqueCount="579">
  <si>
    <t>STT</t>
  </si>
  <si>
    <t>Mã VT</t>
  </si>
  <si>
    <t xml:space="preserve">Kho: EF0 - HBI_EF0_Thu hồi thanh lý xây dựng cơ bản </t>
  </si>
  <si>
    <t>2.42.30.101.000.00.D10</t>
  </si>
  <si>
    <t>Sắt các loại thu hồi</t>
  </si>
  <si>
    <t>Kg</t>
  </si>
  <si>
    <t>2.55.04.001.000.00.D10</t>
  </si>
  <si>
    <t>Đồng các loại thu hồi</t>
  </si>
  <si>
    <t>3.02.20.004.000.00.D10</t>
  </si>
  <si>
    <t>Cột điện bê tông H 6,5 m A</t>
  </si>
  <si>
    <t>Cái</t>
  </si>
  <si>
    <t>3.02.20.007.000.00.D10</t>
  </si>
  <si>
    <t>Cột điện bê tông H 7,5m A</t>
  </si>
  <si>
    <t>3.02.20.028.VIE.00.D10</t>
  </si>
  <si>
    <t>Cột điện H 3m</t>
  </si>
  <si>
    <t>3.02.20.045.VIE.00.D10</t>
  </si>
  <si>
    <t>Cột H 4m</t>
  </si>
  <si>
    <t>3.02.20.050.000.00.D10</t>
  </si>
  <si>
    <t>Cột H cắt chân còn 5m</t>
  </si>
  <si>
    <t>Cột</t>
  </si>
  <si>
    <t>3.02.20.103.000.00.D10</t>
  </si>
  <si>
    <t>Cột điện bê tông ly tâm 7 m</t>
  </si>
  <si>
    <t>3.02.20.109.000.00.D10</t>
  </si>
  <si>
    <t>Cột điện bê tông ly tâm 7,5 m C</t>
  </si>
  <si>
    <t>3.02.20.111.000.00.D10</t>
  </si>
  <si>
    <t>Cột điện bê tông ly tâm 8 m</t>
  </si>
  <si>
    <t>3.02.20.115.000.00.D10</t>
  </si>
  <si>
    <t>Cột điện bê tông ly tâm 8,5 m</t>
  </si>
  <si>
    <t>3.02.20.120.000.00.D10</t>
  </si>
  <si>
    <t>Cột điện bê tông ly tâm 9 m</t>
  </si>
  <si>
    <t>3.02.20.124.000.00.D10</t>
  </si>
  <si>
    <t>Cột điện bê tông ly tâm 10 m</t>
  </si>
  <si>
    <t>3.02.20.133.000.00.D10</t>
  </si>
  <si>
    <t>Cột điện bê tông ly tâm 12 m A</t>
  </si>
  <si>
    <t>3.02.20.138.000.00.D10</t>
  </si>
  <si>
    <t>Cột điện bê tông ly tâm 14 m A</t>
  </si>
  <si>
    <t>3.02.20.139.000.00.D10</t>
  </si>
  <si>
    <t>Cột điện bê tông ly tâm 14 m B</t>
  </si>
  <si>
    <t>3.02.20.145.000.00.D10</t>
  </si>
  <si>
    <t>Cột điện bê tông ly tâm 16 m B</t>
  </si>
  <si>
    <t>3.02.20.161.000.00.D10</t>
  </si>
  <si>
    <t>Cột BT tự đúc 2.5 m</t>
  </si>
  <si>
    <t>3.02.20.163.000.00.D10</t>
  </si>
  <si>
    <t>Cột LT 11m</t>
  </si>
  <si>
    <t>3.10.65.101.000.00.D10</t>
  </si>
  <si>
    <t>Sứ đứng 35kV + ty ( RD )</t>
  </si>
  <si>
    <t>Bộ</t>
  </si>
  <si>
    <t>3.10.65.106.000.01.D10</t>
  </si>
  <si>
    <t>Sứ đứng Polymer 35kV</t>
  </si>
  <si>
    <t>Quả</t>
  </si>
  <si>
    <t>3.10.65.173.000.00.D10</t>
  </si>
  <si>
    <t>Sứ VHD - 24kV</t>
  </si>
  <si>
    <t>3.10.65.450.000.00.D10</t>
  </si>
  <si>
    <t>Sứ bát thuỷ tinh</t>
  </si>
  <si>
    <t>Bát</t>
  </si>
  <si>
    <t>3.10.86.001.000.00.D10</t>
  </si>
  <si>
    <t>Sứ 35kV+Ty</t>
  </si>
  <si>
    <t>3.10.88.047.000.00.D10</t>
  </si>
  <si>
    <t>Sứ chuỗi nâu II 70</t>
  </si>
  <si>
    <t>3.10.88.048.000.00.D10</t>
  </si>
  <si>
    <t>Sứ chuỗi Polyme 24kV</t>
  </si>
  <si>
    <t>Chuỗi</t>
  </si>
  <si>
    <t>3.10.88.050.000.00.D10</t>
  </si>
  <si>
    <t>Sứ chuỗi Polyme 35kV</t>
  </si>
  <si>
    <t>3.10.88.055.000.00.D10</t>
  </si>
  <si>
    <t>Sứ chuỗi thuỷ tinh II C 70</t>
  </si>
  <si>
    <t>3.15.01.029.000.00.D10</t>
  </si>
  <si>
    <t>Cáp Cu/PVC 1x240</t>
  </si>
  <si>
    <t>Mét</t>
  </si>
  <si>
    <t>3.15.27.003.000.00.D10</t>
  </si>
  <si>
    <t>Cáp nhôm trần A 35</t>
  </si>
  <si>
    <t>3.15.27.004.000.00.D10</t>
  </si>
  <si>
    <t>Cáp nhôm trần A 50</t>
  </si>
  <si>
    <t>3.15.28.007.000.00.D10</t>
  </si>
  <si>
    <t>Cáp trần AC 50</t>
  </si>
  <si>
    <t>3.15.28.010.000.00.D10</t>
  </si>
  <si>
    <t>Cáp trần AC 70</t>
  </si>
  <si>
    <t>3.15.28.012.000.00.D10</t>
  </si>
  <si>
    <t>Cáp trần AC 95</t>
  </si>
  <si>
    <t>3.15.28.047.000.00.D10</t>
  </si>
  <si>
    <t>Cáp nhôm bọc 22KV ASXV 1x50 mm2</t>
  </si>
  <si>
    <t>3.15.41.013.000.00.D10</t>
  </si>
  <si>
    <t>Cáp thép chống sét TK 50</t>
  </si>
  <si>
    <t>3.15.52.011.VIE.00.D10</t>
  </si>
  <si>
    <t>Cáp Cu PVC 3x185 + 1x120</t>
  </si>
  <si>
    <t>3.15.60.026.000.00.D10</t>
  </si>
  <si>
    <t>Dây nhôm A</t>
  </si>
  <si>
    <t>3.15.60.063.000.00.D10</t>
  </si>
  <si>
    <t>Cáp nhôm bọc AV 25</t>
  </si>
  <si>
    <t>3.15.60.064.000.00.D10</t>
  </si>
  <si>
    <t>Cáp nhôm bọc AV 35</t>
  </si>
  <si>
    <t>3.15.62.002.000.00.D10</t>
  </si>
  <si>
    <t>Cáp ABC (vặn xoắn) 2x35</t>
  </si>
  <si>
    <t>3.15.62.003.000.0K.D10</t>
  </si>
  <si>
    <t>Cáp ABC (vặn xoắn) 2x50</t>
  </si>
  <si>
    <t>3.15.68.002.000.00.D10</t>
  </si>
  <si>
    <t>Cáp ABC (vặn xoắn ) 4x35</t>
  </si>
  <si>
    <t>3.15.68.003.000.00.D10</t>
  </si>
  <si>
    <t>Cáp ABC (vặn xoắn ) 4x50</t>
  </si>
  <si>
    <t>3.15.68.004.000.00.D10</t>
  </si>
  <si>
    <t>Cáp ABC (vặn xoắn ) 4x70</t>
  </si>
  <si>
    <t>3.15.68.005.000.00.D10</t>
  </si>
  <si>
    <t>Cáp ABC (vặn xoắn) 4x95</t>
  </si>
  <si>
    <t>3.15.68.037.VIE.00.D10</t>
  </si>
  <si>
    <t>Cáp bọc vặn xoắn AL/XLPE 4x120</t>
  </si>
  <si>
    <t>3.15.82.019.000.00.D10</t>
  </si>
  <si>
    <t>Cáp điện M 3x70 + 1x50 mm2 XLPE/PVC</t>
  </si>
  <si>
    <t>3.20.22.503.000.00.D10</t>
  </si>
  <si>
    <t>Kẹp hãm cáp VX</t>
  </si>
  <si>
    <t>3.20.50.020.000.00.D10</t>
  </si>
  <si>
    <t>Móc treo</t>
  </si>
  <si>
    <t>3.30.22.019.000.00.D10</t>
  </si>
  <si>
    <t>Cầu chì tự rơi 35kV</t>
  </si>
  <si>
    <t>Pha</t>
  </si>
  <si>
    <t>3.42.10.029.000.00.D10</t>
  </si>
  <si>
    <t>Cầu dao cách ly 24kV DN</t>
  </si>
  <si>
    <t>3.42.10.044.000.00.D10</t>
  </si>
  <si>
    <t>Cầu dao cách ly 35kV 630A ngoài trời</t>
  </si>
  <si>
    <t>3.42.24.001.000.00.D10</t>
  </si>
  <si>
    <t>Cầu dao phụ tải 24kV</t>
  </si>
  <si>
    <t>3.42.24.008.000.00.D10</t>
  </si>
  <si>
    <t>Cầu dao phụ tải 35kV 630A</t>
  </si>
  <si>
    <t>3.42.34.027.000.00.D10</t>
  </si>
  <si>
    <t>Máy cắt RECLOSER 38kV</t>
  </si>
  <si>
    <t>3.42.52.001.000.00.D10</t>
  </si>
  <si>
    <t>Máy cắt Recloser 22kV</t>
  </si>
  <si>
    <t>3.42.80.030.000.00.D10</t>
  </si>
  <si>
    <t>Chống sét Van 35kV</t>
  </si>
  <si>
    <t>3.62.95.261.VIE.00.D10</t>
  </si>
  <si>
    <t>Tủ hạ thế trọn bộ AB 400A</t>
  </si>
  <si>
    <t>3.64.34.003.000.00.D10</t>
  </si>
  <si>
    <t>Tụ bù 10kV - 100kVAR</t>
  </si>
  <si>
    <t>3.64.34.030.000.00.D10</t>
  </si>
  <si>
    <t>Tụ bù 6kV-35kV</t>
  </si>
  <si>
    <t xml:space="preserve">Kho: EF1 - HBI_EF1_Thu hồi thanh lý sửa chữa lớn </t>
  </si>
  <si>
    <t>3.15.56.320.000.00.D10</t>
  </si>
  <si>
    <t>Cáp nhị thứ các loại</t>
  </si>
  <si>
    <t>3.25.44.253.000.00.D10</t>
  </si>
  <si>
    <t>Đầu cáp thu hồi 24-35KV các loại (hỏng)</t>
  </si>
  <si>
    <t>3.30.60.068.000.0X.D10</t>
  </si>
  <si>
    <t>Dây chảy cầu chì CR 35 - 10A</t>
  </si>
  <si>
    <t>3.30.75.045.000.0X.D10</t>
  </si>
  <si>
    <t>Dây chì 35kV 8A</t>
  </si>
  <si>
    <t>3.42.22.006.000.00.D10</t>
  </si>
  <si>
    <t>Cầu dao 24kv</t>
  </si>
  <si>
    <t>3.42.80.125.000.00.D10</t>
  </si>
  <si>
    <t>Chống sét van 24KV</t>
  </si>
  <si>
    <t>3.42.82.001.000.00.D10</t>
  </si>
  <si>
    <t>Chống sét ống 35kV</t>
  </si>
  <si>
    <t>3.62.92.024.000.00.D10</t>
  </si>
  <si>
    <t>Tủ đo lường 35kV</t>
  </si>
  <si>
    <t>3.62.92.050.VIE.00.D10</t>
  </si>
  <si>
    <t>Tủ hợp bộ máy cắt tổng 40,5kV- 1250A-25kA/3s</t>
  </si>
  <si>
    <t>3.62.92.107.000.00.D10</t>
  </si>
  <si>
    <t>Tủ tự dùng 35kV</t>
  </si>
  <si>
    <t>3.62.92.211.000.00.D10</t>
  </si>
  <si>
    <t>Tủ hợp bộ máy cắt lộ xuất tuyến 38,5kV 630A 25kA/3s</t>
  </si>
  <si>
    <t>3.62.92.516.000.00.D10</t>
  </si>
  <si>
    <t>Tủ đấu nối nhị thứ</t>
  </si>
  <si>
    <t>3.62.95.494.VIE.00.D10</t>
  </si>
  <si>
    <t>Tủ nạp ắc qui</t>
  </si>
  <si>
    <t>5.16.00.105.000.00.D10</t>
  </si>
  <si>
    <t>ắc quy kín khí 12V-200Ah</t>
  </si>
  <si>
    <t>Bình</t>
  </si>
  <si>
    <t>5.16.00.123.VIE.00.D10</t>
  </si>
  <si>
    <t>Bình ắc quy các loại</t>
  </si>
  <si>
    <t>5.20.00.082.000.00.D10</t>
  </si>
  <si>
    <t>Điều hoà các loại(cái)</t>
  </si>
  <si>
    <t xml:space="preserve">Kho: EF2 - HBI_EF2_Thu hồi thanh lý sửa chữa thường xuyên </t>
  </si>
  <si>
    <t>2.55.86.004.000.00.D10</t>
  </si>
  <si>
    <t>Đầu cốt nhôm các loại thu hồi</t>
  </si>
  <si>
    <t>2.71.51.005.000.00.D10</t>
  </si>
  <si>
    <t>Nhôm phế liệu</t>
  </si>
  <si>
    <t>3.02.20.102.000.00.D10</t>
  </si>
  <si>
    <t>Cột điện bê tông ly tâm loại 6 m C</t>
  </si>
  <si>
    <t>3.02.80.305.000.00.D10</t>
  </si>
  <si>
    <t>ốp đầu cột chữ A</t>
  </si>
  <si>
    <t>3.10.65.014.000.00.D10</t>
  </si>
  <si>
    <t>Sứ đứng 35kv</t>
  </si>
  <si>
    <t>3.10.65.082.VIE.00.D10</t>
  </si>
  <si>
    <t>Sứ đỡ dây 35kV</t>
  </si>
  <si>
    <t>3.10.88.044.VIE.00.D10</t>
  </si>
  <si>
    <t>Sứ chuỗi 35kV(Thuỷ tinh)</t>
  </si>
  <si>
    <t>3.10.92.027.000.00.D10</t>
  </si>
  <si>
    <t>Ty sứ cao thế máy biến áp</t>
  </si>
  <si>
    <t>3.10.92.056.000.00.D10</t>
  </si>
  <si>
    <t>Ty sứ hạ thế máy biến áp - M12</t>
  </si>
  <si>
    <t>3.15.01.002.VIE.00.D10</t>
  </si>
  <si>
    <t>Dây điện bọc PVC 1x4mm2</t>
  </si>
  <si>
    <t>3.15.01.003.000.00.D10</t>
  </si>
  <si>
    <t>Dây điện bọc PVC M 1x2,5mm2</t>
  </si>
  <si>
    <t>3.15.01.028.000.00.D10</t>
  </si>
  <si>
    <t>Cáp Cu/PVC 1x150</t>
  </si>
  <si>
    <t>3.15.03.008.000.00.D10</t>
  </si>
  <si>
    <t>Dây điện M 2x6mm PVC</t>
  </si>
  <si>
    <t>3.15.42.074.000.00.D10</t>
  </si>
  <si>
    <t>Cáp điện M 1x120 mm2</t>
  </si>
  <si>
    <t>3.15.42.080.000.00.D10</t>
  </si>
  <si>
    <t>Cáp điện M 1x185 mm2 PVC</t>
  </si>
  <si>
    <t>3.15.44.009.000.00.D10</t>
  </si>
  <si>
    <t>Cáp Cu/ XLPE/PVC 2x7 mm2</t>
  </si>
  <si>
    <t>3.15.44.038.000.0K.D10</t>
  </si>
  <si>
    <t>Cáp điện M 2x6 mm2</t>
  </si>
  <si>
    <t>3.15.44.040.000.00.D10</t>
  </si>
  <si>
    <t>Cáp điện M 2x7 mm2 PVC</t>
  </si>
  <si>
    <t>3.15.44.042.000.00.D10</t>
  </si>
  <si>
    <t>Cáp điện M 2x10 mm PVC</t>
  </si>
  <si>
    <t>3.15.44.045.000.00.D10</t>
  </si>
  <si>
    <t>Cáp điện M 2x11 mm2 PVC</t>
  </si>
  <si>
    <t>3.15.44.045.000.0K.D10</t>
  </si>
  <si>
    <t>Cáp điện M 2x11 PVC</t>
  </si>
  <si>
    <t>3.15.44.046.000.0K.D10</t>
  </si>
  <si>
    <t>Cáp điện M 2x16 mm2 PVC</t>
  </si>
  <si>
    <t>3.15.44.047.000.00.D10</t>
  </si>
  <si>
    <t>Cáp điện M 2x16 PVC/XLPE</t>
  </si>
  <si>
    <t>3.15.52.003.000.0K.D10</t>
  </si>
  <si>
    <t>Cáp cao su 3x16+1x10</t>
  </si>
  <si>
    <t>3.15.62.066.000.0K.D10</t>
  </si>
  <si>
    <t>Cáp vặn xoắn 2x16</t>
  </si>
  <si>
    <t>3.15.70.002.000.0K.D10</t>
  </si>
  <si>
    <t>Cáp AL/XLPE/PVC 3x16+ 1x10mm2</t>
  </si>
  <si>
    <t>3.15.82.008.000.00.D10</t>
  </si>
  <si>
    <t>Cáp điện M 3x16 + 1x10</t>
  </si>
  <si>
    <t>3.15.82.015.000.00.D10</t>
  </si>
  <si>
    <t>Cáp điện M 3x50 + 1x25mm2 PVC</t>
  </si>
  <si>
    <t>3.15.82.018.000.0M.D10</t>
  </si>
  <si>
    <t>Cáp điện CU/XLPE/PVC 3x70 + 1x35</t>
  </si>
  <si>
    <t>3.15.82.022.000.00.D10</t>
  </si>
  <si>
    <t>Cáp điện M 3x95 + 1x50mm2 XLPE/PVC</t>
  </si>
  <si>
    <t>3.15.82.025.000.00.D10</t>
  </si>
  <si>
    <t>Cáp điện M 3x120 + 1x70 PVC</t>
  </si>
  <si>
    <t>3.15.82.026.000.00.D10</t>
  </si>
  <si>
    <t>Cáp điện M3x120+ 1x70mm2 XLPE/PVC</t>
  </si>
  <si>
    <t>3.15.82.030.000.00.D10</t>
  </si>
  <si>
    <t>Cáp điện M 3x150 + 1x70</t>
  </si>
  <si>
    <t>3.15.94.014.VIE.0K.D10</t>
  </si>
  <si>
    <t>Cáp điện bọc PVC M  3x300+1x185 mm2</t>
  </si>
  <si>
    <t>3.20.22.029.000.00.D10</t>
  </si>
  <si>
    <t>Ghíp , khóa nhựa các loại </t>
  </si>
  <si>
    <t>3.20.22.126.000.00.D10</t>
  </si>
  <si>
    <t>Ghíp A50 - 1 bu lông</t>
  </si>
  <si>
    <t>3.20.22.263.000.00.D10</t>
  </si>
  <si>
    <t>Ghíp GN1 - 1 bu lông</t>
  </si>
  <si>
    <t>3.20.22.264.000.00.D10</t>
  </si>
  <si>
    <t>Ghíp GN2</t>
  </si>
  <si>
    <t>3.20.22.330.VIE.00.D10</t>
  </si>
  <si>
    <t>Ghíp các loại</t>
  </si>
  <si>
    <t>3.20.22.535.000.00.D10</t>
  </si>
  <si>
    <t>Kẹp siết cáp</t>
  </si>
  <si>
    <t>3.20.80.128.VIE.00.D10</t>
  </si>
  <si>
    <t>Đầu cốt đồng</t>
  </si>
  <si>
    <t>3.25.44.912.000.00.D10</t>
  </si>
  <si>
    <t>Hộp đầu cáp</t>
  </si>
  <si>
    <t>3.30.22.007.000.00.D10</t>
  </si>
  <si>
    <t>Cầu chì tự rơi 22kV</t>
  </si>
  <si>
    <t>3.30.60.201.VIE.00.D10</t>
  </si>
  <si>
    <t>Dây chì SI 35 kv - 0.5 A</t>
  </si>
  <si>
    <t>3.30.68.002.VIE.00.D10</t>
  </si>
  <si>
    <t>Cụm cầu chì tự rơi 22kV</t>
  </si>
  <si>
    <t>3.34.20.000.VIE.00.D10</t>
  </si>
  <si>
    <t>Bộ điều khiển 6 cửa</t>
  </si>
  <si>
    <t>3.34.40.006.000.00.D10</t>
  </si>
  <si>
    <t>Công tắc tơ 32A</t>
  </si>
  <si>
    <t>3.34.40.013.VIE.00.D10</t>
  </si>
  <si>
    <t>Contactor 85A</t>
  </si>
  <si>
    <t>3.42.80.023.000.00.D10</t>
  </si>
  <si>
    <t>Chống sét Van 22kV</t>
  </si>
  <si>
    <t>3.46.04.026.000.00.D10</t>
  </si>
  <si>
    <t>áp tô mát 1 pha 63A</t>
  </si>
  <si>
    <t>3.46.09.006.000.00.D10</t>
  </si>
  <si>
    <t>áp tô mát 2 pha 25A</t>
  </si>
  <si>
    <t>3.46.15.007.000.00.D10</t>
  </si>
  <si>
    <t>áp tô mát 3 pha 20A</t>
  </si>
  <si>
    <t>3.46.15.009.000.00.D10</t>
  </si>
  <si>
    <t>áp tô mát 3 pha 30A</t>
  </si>
  <si>
    <t>3.46.15.011.000.00.D10</t>
  </si>
  <si>
    <t>áp tô mát 3 pha 50A</t>
  </si>
  <si>
    <t>3.46.15.015.VIE.00.D10</t>
  </si>
  <si>
    <t>áp tô mát 3 pha 75A</t>
  </si>
  <si>
    <t>3.46.15.016.000.00.D10</t>
  </si>
  <si>
    <t>áp tô mát 3 pha 100A</t>
  </si>
  <si>
    <t>3.46.15.018.000.00.D10</t>
  </si>
  <si>
    <t>áp tô mát 3 pha 125A</t>
  </si>
  <si>
    <t>3.46.15.020.000.00.D10</t>
  </si>
  <si>
    <t>áp tô mát 3 pha 150A</t>
  </si>
  <si>
    <t>3.46.15.022.000.00.D10</t>
  </si>
  <si>
    <t>áp tô mát 3 pha 160A</t>
  </si>
  <si>
    <t>3.46.15.025.000.00.D10</t>
  </si>
  <si>
    <t>áp tô mát 3 pha 200A</t>
  </si>
  <si>
    <t>3.46.15.027.000.00.D10</t>
  </si>
  <si>
    <t>áp tô mát 3 pha 225A</t>
  </si>
  <si>
    <t>3.46.15.028.000.00.D10</t>
  </si>
  <si>
    <t>áp tô mát 3 pha 250A</t>
  </si>
  <si>
    <t>3.46.15.029.000.00.D10</t>
  </si>
  <si>
    <t>áp tô mát 3 pha 300A</t>
  </si>
  <si>
    <t>3.46.15.030.000.00.D10</t>
  </si>
  <si>
    <t>áp tô mát 3 pha 350 A</t>
  </si>
  <si>
    <t>3.46.15.042.000.00.D10</t>
  </si>
  <si>
    <t>áp tô mát 3 pha 380V-80A</t>
  </si>
  <si>
    <t>3.46.15.055.000.00.D10</t>
  </si>
  <si>
    <t>áp tô mát 3 pha 380V - 400A</t>
  </si>
  <si>
    <t>3.46.15.056.000.00.D10</t>
  </si>
  <si>
    <t>áp tô mát 3 pha 380V - 500 A</t>
  </si>
  <si>
    <t>3.46.50.002.CHN.00.D10</t>
  </si>
  <si>
    <t>Contactor 3 pha 50A</t>
  </si>
  <si>
    <t>3.50.06.067.000.00.D10</t>
  </si>
  <si>
    <t>Rơ le các loại</t>
  </si>
  <si>
    <t>3.53.05.001.VIE.00.D10</t>
  </si>
  <si>
    <t>Biến dòng điện hạ thế 100/5A</t>
  </si>
  <si>
    <t>3.53.05.004.000.00.D10</t>
  </si>
  <si>
    <t>Biến dòng điện hạ thế 125/5A 5VA C0,5</t>
  </si>
  <si>
    <t>3.53.05.043.000.00.D10</t>
  </si>
  <si>
    <t>Biến dòng điện hạ thế 50/5A</t>
  </si>
  <si>
    <t>3.53.05.045.VIE.00.D10</t>
  </si>
  <si>
    <t>Biến dòng điện hạ thế 75/5A</t>
  </si>
  <si>
    <t>3.53.05.047.000.00.D10</t>
  </si>
  <si>
    <t>Biến dòng điện hạ thế 400/5A</t>
  </si>
  <si>
    <t>3.53.75.038.000.00.D10</t>
  </si>
  <si>
    <t>biến dòng điện 35kV 75/5A</t>
  </si>
  <si>
    <t>3.60.05.006.000.00.D10</t>
  </si>
  <si>
    <t>Công tơ điện tử 1 pha 2 dây 5-60A DDS26-TQ</t>
  </si>
  <si>
    <t>3.60.05.008.000.00.D10</t>
  </si>
  <si>
    <t>Công tơ điện tử 1 pha các loại hỏng</t>
  </si>
  <si>
    <t>3.60.05.010.000.00.D10</t>
  </si>
  <si>
    <t>Công tơ điện tử 1 pha RF 5-80A DDS26D</t>
  </si>
  <si>
    <t>3.60.15.003.000.00.D10</t>
  </si>
  <si>
    <t>Công tơ 1 pha 10/40A 220V</t>
  </si>
  <si>
    <t>3.60.15.014.000.00.D10</t>
  </si>
  <si>
    <t>Công tơ 1 pha 3-9A 220v C2</t>
  </si>
  <si>
    <t>3.60.15.015.000.00.D10</t>
  </si>
  <si>
    <t>Công tơ 1 pha 5 -20A/220V C2</t>
  </si>
  <si>
    <t>3.60.15.031.000.00.D10</t>
  </si>
  <si>
    <t>Công tơ 3 pha điện tử 3x5(10)- 3x57.7 (58 )/100V</t>
  </si>
  <si>
    <t>3.60.25.002.000.00.D10</t>
  </si>
  <si>
    <t>Công tơ 3 pha 10-20A 380/220V</t>
  </si>
  <si>
    <t>3.60.25.003.000.00.D10</t>
  </si>
  <si>
    <t>Công tơ 3 pha 20-40A 380/220V</t>
  </si>
  <si>
    <t>3.60.25.004.000.00.D10</t>
  </si>
  <si>
    <t>Công tơ 3 pha 30-60A 380/220V</t>
  </si>
  <si>
    <t>3.60.25.005.000.00.D10</t>
  </si>
  <si>
    <t>Công tơ 3 pha 3x5A HC 380/220V</t>
  </si>
  <si>
    <t>3.60.25.012.000.00.D10</t>
  </si>
  <si>
    <t>Công tơ 3 pha 3x10 - 40A 220/380V</t>
  </si>
  <si>
    <t>3.60.25.056.000.00.D10</t>
  </si>
  <si>
    <t>Công tơ 3 pha 3x5A VC 230/400V</t>
  </si>
  <si>
    <t>3.60.52.005.000.00.D10</t>
  </si>
  <si>
    <t>Công tơ điện tử 3x1(2A) 3x58 100V -240/415V</t>
  </si>
  <si>
    <t>3.60.52.014.000.00.D10</t>
  </si>
  <si>
    <t>Công tơ điện tử ELSTER, 3x5 (6)A 3x220/380V CCX 1.0</t>
  </si>
  <si>
    <t>3.60.52.033.000.00.D10</t>
  </si>
  <si>
    <t>Công tơ điện tử ELSTER 2x5(10A) 3x100V-415V</t>
  </si>
  <si>
    <t>3.60.52.149.000.00.D10</t>
  </si>
  <si>
    <t>Công tơ ĐT 3 pha nhiều biểu giá ELSTER 3x10(100)A 230/400V kèm cổng RS485</t>
  </si>
  <si>
    <t>3.60.52.171.000.00.D10</t>
  </si>
  <si>
    <t>Ctơ ĐTử 3 pha một biểu giá DTS27 (ShenzhenStar) 3x5(6)A-220/380V CCX1</t>
  </si>
  <si>
    <t>3.60.52.184.000.00.D10</t>
  </si>
  <si>
    <t>Công tơ điện tử 3 pha 1 giá 3x5(100)A</t>
  </si>
  <si>
    <t>3.60.55.008.000.00.D10</t>
  </si>
  <si>
    <t>Công tơ điện tử 1 biểu giá 3x10(100)A-220/380V DTS-TQ</t>
  </si>
  <si>
    <t>3.60.55.010.000.00.D10</t>
  </si>
  <si>
    <t>Công tơ điện tử 1 pha 1 biểu giá 5(80)A-220V RF</t>
  </si>
  <si>
    <t>3.60.55.012.000.00.D10</t>
  </si>
  <si>
    <t>Công tơ ĐT 1 pha một giá 220V 5(80)A.CCX1,có RF</t>
  </si>
  <si>
    <t>3.60.90.082.000.00.D10</t>
  </si>
  <si>
    <t>Viên chì niêm phong có phát quang</t>
  </si>
  <si>
    <t>3.60.91.225.000.0K.D10</t>
  </si>
  <si>
    <t>Hộp composite các loại</t>
  </si>
  <si>
    <t>3.62.95.180.000.00.D10</t>
  </si>
  <si>
    <t>Tủ hạ thế 100A</t>
  </si>
  <si>
    <t>3.62.95.572.VIE.00.D10</t>
  </si>
  <si>
    <t>Vỏ tủ hạ thế 0.4KV</t>
  </si>
  <si>
    <t>3.64.04.001.000.00.D10</t>
  </si>
  <si>
    <t>Tụ bù 0.4kV - 20kVAR</t>
  </si>
  <si>
    <t>3.64.04.002.000.00.D10</t>
  </si>
  <si>
    <t>Tụ bù 0.4kV - 25kVAR</t>
  </si>
  <si>
    <t>3.64.04.006.000.00.D10</t>
  </si>
  <si>
    <t>Tụ bù 415V - 15kVAR</t>
  </si>
  <si>
    <t>3.64.04.007.VIE.00.D10</t>
  </si>
  <si>
    <t>Tụ bù 0,4 Kv - 10 KVAR</t>
  </si>
  <si>
    <t>3.64.34.010.000.00.D10</t>
  </si>
  <si>
    <t>Tụ bù 22kV - 200kVAr</t>
  </si>
  <si>
    <t>3.80.22.013.000.00.D10</t>
  </si>
  <si>
    <t>Cáp quang ADSS 24 sợi</t>
  </si>
  <si>
    <t>3.80.88.097.000.00.D10</t>
  </si>
  <si>
    <t>Néo 1 hướng ADSS/500</t>
  </si>
  <si>
    <t>4.94.61.909.VIE.00.D10</t>
  </si>
  <si>
    <t>Quạt trần</t>
  </si>
  <si>
    <t>5.76.97.061.000.00.D10</t>
  </si>
  <si>
    <t>Nấc phân áp MBA</t>
  </si>
  <si>
    <t>5.96.00.025.KOR.00.D10</t>
  </si>
  <si>
    <t>Bộ điều khiển bù 6 cấp</t>
  </si>
  <si>
    <t>8.34.04.100.000.00.D10</t>
  </si>
  <si>
    <t>PA lăng xích 1T</t>
  </si>
  <si>
    <t>8.70.85.002.000.00.D10</t>
  </si>
  <si>
    <t>Mê gôm kế 500 V</t>
  </si>
  <si>
    <t>8.70.90.002.000.00.D10</t>
  </si>
  <si>
    <t>Đo điện trở đất K4102</t>
  </si>
  <si>
    <t>8.71.52.029.000.00.D10</t>
  </si>
  <si>
    <t>Am pe kìm 2002A</t>
  </si>
  <si>
    <t>8.71.56.001.000.00.D10</t>
  </si>
  <si>
    <t>Cầu đo điện trở 1 chiều</t>
  </si>
  <si>
    <t>8.71.82.903.000.00.D10</t>
  </si>
  <si>
    <t>Bút thử điện 6 -35kV</t>
  </si>
  <si>
    <t>8.88.32.028.000.00.D10</t>
  </si>
  <si>
    <t>Điện thoại để bàn</t>
  </si>
  <si>
    <t>8.88.43.000.000.00.D10</t>
  </si>
  <si>
    <t>Máy in laser</t>
  </si>
  <si>
    <t>8.90.40.009.VIE.00.D10</t>
  </si>
  <si>
    <t>Găng tay cách điện</t>
  </si>
  <si>
    <t>Đôi</t>
  </si>
  <si>
    <t>8.90.58.000.000.00.D10</t>
  </si>
  <si>
    <t>Guốc trèo cột</t>
  </si>
  <si>
    <t>8.90.59.012.000.0C.D10</t>
  </si>
  <si>
    <t>ủng cách điện 35 kV</t>
  </si>
  <si>
    <t xml:space="preserve">Kho: EF4 - HBI_EF4_Thu hồi thanh lý khác </t>
  </si>
  <si>
    <t>3.02.20.000.000.00.D10</t>
  </si>
  <si>
    <t>Cột điện bê tông H 5,5 m</t>
  </si>
  <si>
    <t>3.10.05.006.000.00.D10</t>
  </si>
  <si>
    <t>Sứ hạ thế A 30 + Ty</t>
  </si>
  <si>
    <t>3.10.10.002.000.00.D10</t>
  </si>
  <si>
    <t>Sứ A30 Không Ty</t>
  </si>
  <si>
    <t>3.42.34.017.000.00.D10</t>
  </si>
  <si>
    <t>Máy cắt 35kV</t>
  </si>
  <si>
    <t>3.62.92.186.000.00.D10</t>
  </si>
  <si>
    <t>Tủ điều khiển máy cắt</t>
  </si>
  <si>
    <t>5.24.75.029.000.00.D10</t>
  </si>
  <si>
    <t>Đồng hồ nhiệt độ dầu MBA- AKM 344112x6( Bộ chỉ thị đ/k từ xa AKM47875 và nguồn cung cấp AKM48450-1</t>
  </si>
  <si>
    <t>5.82.02.015.000.00.D10</t>
  </si>
  <si>
    <t>Bộ chuyển đổi nguồn các loại</t>
  </si>
  <si>
    <t>8.88.45.179.CHN.00.D10</t>
  </si>
  <si>
    <t>Camera hồng ngoại AVC 565</t>
  </si>
  <si>
    <t xml:space="preserve">Kho: EF6 - HBI_EF6_Kho thu hồi kinh doanh </t>
  </si>
  <si>
    <t>3.60.15.014.000.00.C60</t>
  </si>
  <si>
    <t>3.60.15.015.000.00.C60</t>
  </si>
  <si>
    <t xml:space="preserve">Kho: EFC - HBI_EFC_Sửa chữa lớn </t>
  </si>
  <si>
    <t>3.06.60.442.VIE.00.000</t>
  </si>
  <si>
    <t>Trụ đỡ máy cắt</t>
  </si>
  <si>
    <t xml:space="preserve">Kho: EFF - HBI_EFF_Thu hồi công trình sửa chữa thường xuyên </t>
  </si>
  <si>
    <t>3.42.80.030.000.00.C60</t>
  </si>
  <si>
    <t>3.60.52.014.000.00.C60</t>
  </si>
  <si>
    <t>3.60.52.149.000.00.C60</t>
  </si>
  <si>
    <t>Công tơ điện tử 3 pha nhiều biểu giá 3x10(100)A - 3x220/380V, CCX1.</t>
  </si>
  <si>
    <t>3.60.52.171.000.00.C60</t>
  </si>
  <si>
    <t>3.60.52.173.000.00.C60</t>
  </si>
  <si>
    <t>Công tơ điện tử 1 pha 5(40)A-220V - Đo xa</t>
  </si>
  <si>
    <t>3.60.52.173.000.01.C60</t>
  </si>
  <si>
    <t>Công tơ điện tử 1 pha hiển thị bộ số cơ 5(40)A-220V -NEEM/Việt Nam</t>
  </si>
  <si>
    <t>3.60.55.008.000.00.C60</t>
  </si>
  <si>
    <t>3.60.55.010.000.00.C60</t>
  </si>
  <si>
    <t>3.60.55.023.000.00.C60</t>
  </si>
  <si>
    <t>Công tơ điện tử 1 pha 10(80)A - 220; 230V CCX1 - CE-18G</t>
  </si>
  <si>
    <t xml:space="preserve">Kho: EFG - HBI_EFG_Thu hồi công trình xây dựng cơ bản </t>
  </si>
  <si>
    <t>3.62.96.040.000.00.C60</t>
  </si>
  <si>
    <t>Tủ điện hạ thế trọn bộ 1200A</t>
  </si>
  <si>
    <t xml:space="preserve">Kho: EHA - HBI_EHA_Kho thu hồi thanh lý- Điện lực Lương Sơn </t>
  </si>
  <si>
    <t>3.60.91.002.000.00.D10</t>
  </si>
  <si>
    <t>Hộp 1 công tơ 1 pha compozit</t>
  </si>
  <si>
    <t>3.60.91.050.000.00.D10</t>
  </si>
  <si>
    <t>Hộp 2 công tơ 1pha COMPOSIT</t>
  </si>
  <si>
    <t>3.60.91.602.000.00.D10</t>
  </si>
  <si>
    <t>Hộp 4 công tơ comporit</t>
  </si>
  <si>
    <t>3.60.92.035.000.00.D10</t>
  </si>
  <si>
    <t>Vỏ hộp nhựa công tơ 3 pha</t>
  </si>
  <si>
    <t xml:space="preserve">Kho: EHB - HBI_EHB_Kho thu hồi thanh lý- Điện lực Đà Bắc </t>
  </si>
  <si>
    <t>3.60.91.203.000.00.D10</t>
  </si>
  <si>
    <t>Hòm công tơ trọn bộ H3P (LĐNT)</t>
  </si>
  <si>
    <t xml:space="preserve">Kho: EHC - HBI_EHC_Kho thu hồi thanh lý- Điện lực Cao Phong </t>
  </si>
  <si>
    <t>3.60.91.250.VIE.00.D10</t>
  </si>
  <si>
    <t>Hộp 4 công tơ Copôzit+giá đỡ</t>
  </si>
  <si>
    <t xml:space="preserve">Kho: EHD - HBI_EHD_Kho thu hồi thanh lý- Điện lực Lạc Sơn </t>
  </si>
  <si>
    <t xml:space="preserve">Kho: EHE - HBI_EHE_Kho thu hồi thanh lý- Điện lực Kim Bôi </t>
  </si>
  <si>
    <t>3.60.92.013.VIE.00.D10</t>
  </si>
  <si>
    <t>Vỏ hộp H1</t>
  </si>
  <si>
    <t>3.60.92.018.VIE.00.D10</t>
  </si>
  <si>
    <t>Vỏ hộp công tơ H4 - 1</t>
  </si>
  <si>
    <t>3.60.92.034.000.00.D10</t>
  </si>
  <si>
    <t>Vỏ hộp nhựa bảo vệ 2 công tơ</t>
  </si>
  <si>
    <t xml:space="preserve">Kho: EHH - HBI_EHH_Kho thu hồi thanh lý- Điện lực Lạc Thủy </t>
  </si>
  <si>
    <t>Số lượng</t>
  </si>
  <si>
    <t>MBA 31,5kVA 35/0,4kV Trạm xóm Lanh Cao Sơn Đà Bắc</t>
  </si>
  <si>
    <t>MBA 50kVA 10/0,4kV Trạm Phầy Báo - Mai Châu</t>
  </si>
  <si>
    <t>MBA 31,5kVA 35/0,4kV Trạm Xóm Dướng Xã Vầy Nưa Đà Bắc</t>
  </si>
  <si>
    <t>MBA 50 kVA35/0,4kV Tiến Sơn</t>
  </si>
  <si>
    <t>MBA 50kVA 35/0,4kV Trạm  xóm Vìn xã Phú Cường Tân Lạc</t>
  </si>
  <si>
    <t>MBA 31,5kVA 35/0,4kV Trạm Xóm Tôm Xã Tân Dân Mai Châu</t>
  </si>
  <si>
    <t>MBA 50kVA 35/0,4kV Trạm Ngọc Sơn II Lạc Sơn</t>
  </si>
  <si>
    <t>MBA 50kVA 35/0,4kV lắp xóm Cá-ngổ luông -tân lạc (gốc UBND Xã Yên Lập CP) - TBA Xóm Mu)</t>
  </si>
  <si>
    <t>3.60.15.003.000.00.C60</t>
  </si>
  <si>
    <t>3.60.25.002.000.00.C60</t>
  </si>
  <si>
    <t>3.60.25.003.000.00.C60</t>
  </si>
  <si>
    <t>3.60.25.004.000.00.C60</t>
  </si>
  <si>
    <t>3.60.25.005.000.00.C60</t>
  </si>
  <si>
    <t>3.60.25.012.000.00.C60</t>
  </si>
  <si>
    <t>3.60.25.092.000.00.C60</t>
  </si>
  <si>
    <t>Công tơ 3 pha 3x5A 380V VC</t>
  </si>
  <si>
    <t>Kho: EFI - HBI_EFI_Kho Xây Dựng Cơ Bản (kho trong)</t>
  </si>
  <si>
    <t>Công trình: NPC.HBI.CT40218 - ĐZ và TBA 110 kv Kỳ Sơn - Hoà Bình</t>
  </si>
  <si>
    <t>3.10.05.031.000.00.000</t>
  </si>
  <si>
    <t>Chuỗi néo cách điện Polyme 22kV dùng cho dây bọc loại CN1-22-56</t>
  </si>
  <si>
    <t>chuỗi</t>
  </si>
  <si>
    <t>3.10.05.034.000.00.000</t>
  </si>
  <si>
    <t>Chuỗi đỡ cách điện Polyme 35kV loại CĐ1-35-25.1</t>
  </si>
  <si>
    <t>3.10.05.041.000.00.000</t>
  </si>
  <si>
    <t>Chuỗi đỡ dây chống sét loại CĐS-35</t>
  </si>
  <si>
    <t>3.10.05.043.000.00.000</t>
  </si>
  <si>
    <t>Chuỗi néo dây chống sét loại CNS-35</t>
  </si>
  <si>
    <t>3.20.17.012.000.00.000</t>
  </si>
  <si>
    <t>Ống nối lèo A 150</t>
  </si>
  <si>
    <t xml:space="preserve">Công trình: NPC.HBI.DTXD.020.18 - Xây dựng mới các TBA phân phối và cải tạo LĐH  khu vực huyện Kim Bôi, Cao Phong, Yên Thủy, TPHB năm 2018 </t>
  </si>
  <si>
    <t>3.15.60.064.VIE.00.000</t>
  </si>
  <si>
    <t>Công trình: NPC.HBI.XD20.15 - Nâng cao độ tin cậy cung cấp điện của lưới điện 22kV, tỉnh HB theo phương pháp đa chia đa nối (MDMC) (nhập tháng 9-2021)</t>
  </si>
  <si>
    <t>3.15.96.104.000.00.000</t>
  </si>
  <si>
    <t>Dây AC 120/19 XLPE2.5/HDPE</t>
  </si>
  <si>
    <t>Công trình: NPC.HBI.XD19.19 - Kết nối ĐZ 35kV lộ 374E19.5 Lương Sơn – 373E19.3 Thanh Nông ; mạch kép 373,377E19.1 đến TGYT; ĐZ 35kV thủy điện Nhạp A và các TBA, ĐZ  hạ thế khu vực TPHB và huyện Đà Bắc (nhập tháng 12-2021)</t>
  </si>
  <si>
    <t>3.62.95.498.CHN.00.000</t>
  </si>
  <si>
    <t>Tủ nối thanh cái 38,5kV</t>
  </si>
  <si>
    <t>A</t>
  </si>
  <si>
    <t>tính</t>
  </si>
  <si>
    <t>VTTB Ứ ĐỌNG</t>
  </si>
  <si>
    <t>VTTB THU HỒI,  KÉM, MẤT PHẨM CHẤT</t>
  </si>
  <si>
    <t>DANH MỤC CHẤT THẢI NGUY HẠI</t>
  </si>
  <si>
    <t>VẬT TƯ, Ứ ĐỌNG, THU HỒI -KÉM-MẤT PHẨM CHẤT</t>
  </si>
  <si>
    <t>Theo sổ sách</t>
  </si>
  <si>
    <t>Đơn</t>
  </si>
  <si>
    <t>Tên Vật tư thiết bị</t>
  </si>
  <si>
    <t xml:space="preserve">vị </t>
  </si>
  <si>
    <t>Trọng lượng (kg )</t>
  </si>
  <si>
    <t>Sắt</t>
  </si>
  <si>
    <t>B</t>
  </si>
  <si>
    <t>C</t>
  </si>
  <si>
    <t>CỘNG VTTB Ứ ĐỌNG</t>
  </si>
  <si>
    <t>Vỏ tủ</t>
  </si>
  <si>
    <t>TI hạ thế</t>
  </si>
  <si>
    <t>Đồng hồ A</t>
  </si>
  <si>
    <t>Đồng hồ V</t>
  </si>
  <si>
    <t>Thanh cái đồng</t>
  </si>
  <si>
    <t>CỘNG VTTB THU HỒI</t>
  </si>
  <si>
    <t>TỔNG CỘNG</t>
  </si>
  <si>
    <t xml:space="preserve"> DANH MỤC VTTB THANH LÝ  03 / 2022</t>
  </si>
  <si>
    <t xml:space="preserve"> DANH MỤC VTTB THU HỒI THANH LÝ  03 / 2022</t>
  </si>
  <si>
    <t>Tên và quy cách vật tư thiết bị</t>
  </si>
  <si>
    <t>Trong đó thu hồi : Đồng</t>
  </si>
  <si>
    <t xml:space="preserve">                                 Nhựa</t>
  </si>
  <si>
    <t>TU khô</t>
  </si>
  <si>
    <t>Máy cắt</t>
  </si>
  <si>
    <t>Sứ đỡ thanh cái</t>
  </si>
  <si>
    <t>Đồng</t>
  </si>
  <si>
    <t>Át tô mát 3 pha 400A</t>
  </si>
  <si>
    <t>Át tô mát 3 pha 350A</t>
  </si>
  <si>
    <t>Át tô mát 3 pha 300A</t>
  </si>
  <si>
    <t>Át tô mát 3 pha 250A</t>
  </si>
  <si>
    <t>Át tô mát 3 pha 200A</t>
  </si>
  <si>
    <t>Át tô mát 3 pha 150A</t>
  </si>
  <si>
    <t>Tôn Silic</t>
  </si>
  <si>
    <t xml:space="preserve">MBA 31,5kVA 35/0,4kV (REII) Vật Lại - Phú Minh - KS) </t>
  </si>
  <si>
    <t>MBA 50kVA10/0,4kV   Bôi Câu 1-Kim bôi</t>
  </si>
  <si>
    <t>TBA 31.5 kVA  35/0,4kV  Bình Tiến - xã Dân Hạ - Kỳ sơn</t>
  </si>
  <si>
    <t>MBA 50kVA10/0,4kV (REII) Bạc Rạc - Tân Thành -LS</t>
  </si>
  <si>
    <t>MBA 31,5kVA 35/0,4kV Trạm Xóm Nhạp 1 Xã Đồng Chum Đà Bắc</t>
  </si>
  <si>
    <t>(WB) MBA 31,5kVA35/0,4 Hậu Cần 1 (gốc Thượng Tiến 2 - xã Thu Phong</t>
  </si>
  <si>
    <t>MBA 50 kVA-10/0,4kV (ĐNT) Bòng Bong - Lạc Thuỷ (nhập kho T5/2017)</t>
  </si>
  <si>
    <t>MBA180 kVA-10/0,4kV- TBA Đại Tiến - Lạc Thuỷ</t>
  </si>
  <si>
    <t>MBA 50kVA 35/0,4kV xóm bay-Trạm Tầy Măng Đà Bắc</t>
  </si>
  <si>
    <t>MBA 180kVA 10/0,4kV Trạm Đông Yên Lạc Thuỷ (TH 7/2/18)</t>
  </si>
  <si>
    <t>MBA 31,5kVA 35/0,4kV Trạm Xóm Bưa  Xã Toàn Sơn Đà Bắc</t>
  </si>
  <si>
    <t>MBA 50kVA 35/0,4kV Trạm Pà Háng Mai Châu</t>
  </si>
  <si>
    <t>MBA 31,5kVA35/0,4kV Kẹn-Đoàn kết-ĐB (gốc Liên hợp- Yên Thuỷ)</t>
  </si>
  <si>
    <t>MBA 50kVA 35/0,4kV UB Tân Vinh, Lương Sơn(gốc Ngọc Lâu III Lạc Sơn)</t>
  </si>
  <si>
    <t>MBA 50kVA 35/0,4kV chiềng-tân lạc (gốc  Xóm Lang YH- Đà Băc)</t>
  </si>
  <si>
    <t>MBA 31,5kVA 35/0,4kV  Trạm Xóm Đá Đỏ Xã Tân Dân Mai Châu</t>
  </si>
  <si>
    <t>MBA 50kVA 35/0,4kV xóm khem-Đà Bắc (gốc xóm bản Tiện -Cao Phong)</t>
  </si>
  <si>
    <t>MBA 50kVA 35/0,4kV Piềng đậu-Mai châu (gốc Xóm Nàng Xã Pù Bin)</t>
  </si>
  <si>
    <t>MBA 50 KVA35/0,4kV (TANT) Cấy thêm Cột bài-TS-Lg sơn(gốc Gò Đồi )</t>
  </si>
  <si>
    <t>Trong đó:  Dầu</t>
  </si>
  <si>
    <t xml:space="preserve"> Sắt</t>
  </si>
  <si>
    <t>Lít</t>
  </si>
  <si>
    <t>MBA 31,5 KVA; 35/0,4kV Thung Dâu-Lương sơn (gốc Hào Phong Xã Hào Lý-ĐB)</t>
  </si>
  <si>
    <t>Trọng lượng kim loại (kg )</t>
  </si>
  <si>
    <t>DANH MỤC TÀI SẢN THANH LÝ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</si>
</sst>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8" formatCode="_-* #,##0_-;\-* #,##0_-;_-* &quot;-&quot;??_-;_-@_-"/>
    <numFmt numFmtId="169" formatCode="#,##0.0"/>
    <numFmt numFmtId="171" formatCode="_(* #.##0.00_);_(* \(#.##0.00\);_(* &quot;-&quot;??_);_(@_)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color rgb="FF000000"/>
      <name val="Times New Roman"/>
      <family val="1"/>
    </font>
    <font>
      <sz val="13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Times New Roman"/>
      <family val="1"/>
    </font>
    <font>
      <sz val="13"/>
      <name val="Arial"/>
      <family val="2"/>
    </font>
    <font>
      <sz val="12"/>
      <name val="Arial"/>
      <family val="2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Arial"/>
      <family val="2"/>
    </font>
    <font>
      <b/>
      <sz val="13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Calibri Light"/>
      <family val="1"/>
      <scheme val="major"/>
    </font>
    <font>
      <sz val="13"/>
      <color theme="1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b/>
      <sz val="13"/>
      <color theme="1"/>
      <name val="Calibri"/>
      <family val="2"/>
      <scheme val="minor"/>
    </font>
    <font>
      <sz val="14"/>
      <name val="Arial"/>
      <family val="2"/>
    </font>
    <font>
      <sz val="13"/>
      <color indexed="8"/>
      <name val=".VnTime"/>
      <family val="2"/>
    </font>
    <font>
      <sz val="13"/>
      <color indexed="10"/>
      <name val="Arial"/>
      <family val="2"/>
    </font>
    <font>
      <b/>
      <sz val="13"/>
      <color indexed="8"/>
      <name val=".VnTime"/>
      <family val="2"/>
    </font>
    <font>
      <sz val="13"/>
      <color indexed="8"/>
      <name val="Arial"/>
      <family val="2"/>
    </font>
    <font>
      <sz val="14"/>
      <color indexed="8"/>
      <name val=".VnTime"/>
      <family val="2"/>
    </font>
    <font>
      <b/>
      <sz val="14"/>
      <color indexed="8"/>
      <name val="Times New Roman"/>
      <family val="1"/>
    </font>
    <font>
      <sz val="13"/>
      <color rgb="FFFF0000"/>
      <name val="Times New Roman"/>
      <family val="1"/>
    </font>
    <font>
      <sz val="10"/>
      <color indexed="8"/>
      <name val="Times New Roman"/>
      <family val="1"/>
    </font>
    <font>
      <u/>
      <sz val="13"/>
      <color indexed="10"/>
      <name val="Arial"/>
      <family val="2"/>
    </font>
    <font>
      <b/>
      <sz val="14"/>
      <color indexed="8"/>
      <name val=".VnTime"/>
      <family val="2"/>
    </font>
    <font>
      <sz val="14"/>
      <color theme="1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4"/>
      <color rgb="FF000000"/>
      <name val="Times New Roman"/>
      <family val="1"/>
    </font>
    <font>
      <b/>
      <sz val="10"/>
      <color indexed="8"/>
      <name val="Times New Roman"/>
      <family val="1"/>
    </font>
    <font>
      <sz val="13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</borders>
  <cellStyleXfs count="56">
    <xf numFmtId="0" fontId="0" fillId="0" borderId="0"/>
    <xf numFmtId="164" fontId="1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1" fillId="0" borderId="0"/>
    <xf numFmtId="164" fontId="1" fillId="0" borderId="0" applyFont="0" applyFill="0" applyBorder="0" applyAlignment="0" applyProtection="0"/>
    <xf numFmtId="0" fontId="8" fillId="0" borderId="0">
      <alignment vertical="top"/>
    </xf>
    <xf numFmtId="171" fontId="1" fillId="0" borderId="0" applyFont="0" applyFill="0" applyBorder="0" applyAlignment="0" applyProtection="0"/>
    <xf numFmtId="0" fontId="41" fillId="0" borderId="20" applyNumberFormat="0" applyFill="0" applyAlignment="0" applyProtection="0"/>
    <xf numFmtId="0" fontId="42" fillId="0" borderId="21" applyNumberFormat="0" applyFill="0" applyAlignment="0" applyProtection="0"/>
    <xf numFmtId="0" fontId="43" fillId="0" borderId="22" applyNumberFormat="0" applyFill="0" applyAlignment="0" applyProtection="0"/>
    <xf numFmtId="0" fontId="43" fillId="0" borderId="0" applyNumberFormat="0" applyFill="0" applyBorder="0" applyAlignment="0" applyProtection="0"/>
    <xf numFmtId="0" fontId="44" fillId="5" borderId="0" applyNumberFormat="0" applyBorder="0" applyAlignment="0" applyProtection="0"/>
    <xf numFmtId="0" fontId="45" fillId="6" borderId="0" applyNumberFormat="0" applyBorder="0" applyAlignment="0" applyProtection="0"/>
    <xf numFmtId="0" fontId="46" fillId="8" borderId="23" applyNumberFormat="0" applyAlignment="0" applyProtection="0"/>
    <xf numFmtId="0" fontId="47" fillId="9" borderId="24" applyNumberFormat="0" applyAlignment="0" applyProtection="0"/>
    <xf numFmtId="0" fontId="48" fillId="9" borderId="23" applyNumberFormat="0" applyAlignment="0" applyProtection="0"/>
    <xf numFmtId="0" fontId="49" fillId="0" borderId="25" applyNumberFormat="0" applyFill="0" applyAlignment="0" applyProtection="0"/>
    <xf numFmtId="0" fontId="50" fillId="10" borderId="26" applyNumberFormat="0" applyAlignment="0" applyProtection="0"/>
    <xf numFmtId="0" fontId="2" fillId="0" borderId="0" applyNumberFormat="0" applyFill="0" applyBorder="0" applyAlignment="0" applyProtection="0"/>
    <xf numFmtId="0" fontId="1" fillId="11" borderId="27" applyNumberFormat="0" applyFont="0" applyAlignment="0" applyProtection="0"/>
    <xf numFmtId="0" fontId="51" fillId="0" borderId="0" applyNumberFormat="0" applyFill="0" applyBorder="0" applyAlignment="0" applyProtection="0"/>
    <xf numFmtId="0" fontId="13" fillId="0" borderId="28" applyNumberFormat="0" applyFill="0" applyAlignment="0" applyProtection="0"/>
    <xf numFmtId="0" fontId="5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2" fillId="15" borderId="0" applyNumberFormat="0" applyBorder="0" applyAlignment="0" applyProtection="0"/>
    <xf numFmtId="0" fontId="52" fillId="19" borderId="0" applyNumberFormat="0" applyBorder="0" applyAlignment="0" applyProtection="0"/>
    <xf numFmtId="0" fontId="52" fillId="23" borderId="0" applyNumberFormat="0" applyBorder="0" applyAlignment="0" applyProtection="0"/>
    <xf numFmtId="0" fontId="52" fillId="27" borderId="0" applyNumberFormat="0" applyBorder="0" applyAlignment="0" applyProtection="0"/>
    <xf numFmtId="0" fontId="52" fillId="31" borderId="0" applyNumberFormat="0" applyBorder="0" applyAlignment="0" applyProtection="0"/>
    <xf numFmtId="0" fontId="52" fillId="3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3" fillId="7" borderId="0" applyNumberFormat="0" applyBorder="0" applyAlignment="0" applyProtection="0"/>
    <xf numFmtId="0" fontId="14" fillId="0" borderId="0"/>
    <xf numFmtId="0" fontId="54" fillId="0" borderId="0" applyNumberForma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8" fillId="0" borderId="0">
      <alignment vertical="top"/>
    </xf>
    <xf numFmtId="9" fontId="1" fillId="0" borderId="0" applyFont="0" applyFill="0" applyBorder="0" applyAlignment="0" applyProtection="0"/>
  </cellStyleXfs>
  <cellXfs count="238">
    <xf numFmtId="0" fontId="0" fillId="0" borderId="0" xfId="0"/>
    <xf numFmtId="0" fontId="10" fillId="0" borderId="6" xfId="4" applyFont="1" applyFill="1" applyBorder="1" applyAlignment="1">
      <alignment horizontal="left" vertical="center"/>
    </xf>
    <xf numFmtId="0" fontId="17" fillId="0" borderId="0" xfId="0" applyFont="1" applyAlignment="1">
      <alignment horizontal="center" vertical="top"/>
    </xf>
    <xf numFmtId="0" fontId="18" fillId="0" borderId="0" xfId="0" applyFont="1" applyAlignment="1">
      <alignment vertical="top"/>
    </xf>
    <xf numFmtId="0" fontId="23" fillId="2" borderId="4" xfId="0" applyFont="1" applyFill="1" applyBorder="1" applyAlignment="1">
      <alignment wrapText="1"/>
    </xf>
    <xf numFmtId="0" fontId="24" fillId="3" borderId="4" xfId="0" applyFont="1" applyFill="1" applyBorder="1" applyAlignment="1">
      <alignment horizontal="right" wrapText="1"/>
    </xf>
    <xf numFmtId="0" fontId="23" fillId="2" borderId="4" xfId="0" applyFont="1" applyFill="1" applyBorder="1" applyAlignment="1">
      <alignment horizontal="center" shrinkToFit="1"/>
    </xf>
    <xf numFmtId="0" fontId="23" fillId="3" borderId="4" xfId="0" applyFont="1" applyFill="1" applyBorder="1" applyAlignment="1">
      <alignment wrapText="1"/>
    </xf>
    <xf numFmtId="0" fontId="23" fillId="3" borderId="4" xfId="0" applyFont="1" applyFill="1" applyBorder="1" applyAlignment="1">
      <alignment horizontal="center" wrapText="1"/>
    </xf>
    <xf numFmtId="0" fontId="18" fillId="2" borderId="4" xfId="0" applyFont="1" applyFill="1" applyBorder="1" applyAlignment="1">
      <alignment wrapText="1"/>
    </xf>
    <xf numFmtId="0" fontId="21" fillId="0" borderId="0" xfId="0" applyFont="1" applyAlignment="1">
      <alignment vertical="top"/>
    </xf>
    <xf numFmtId="3" fontId="18" fillId="0" borderId="0" xfId="0" applyNumberFormat="1" applyFont="1" applyAlignment="1">
      <alignment vertical="top"/>
    </xf>
    <xf numFmtId="0" fontId="10" fillId="0" borderId="0" xfId="0" applyFont="1" applyAlignment="1">
      <alignment horizontal="center" vertical="top"/>
    </xf>
    <xf numFmtId="3" fontId="18" fillId="0" borderId="0" xfId="0" applyNumberFormat="1" applyFont="1" applyAlignment="1">
      <alignment horizontal="right" vertical="top"/>
    </xf>
    <xf numFmtId="0" fontId="7" fillId="0" borderId="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3" fontId="22" fillId="0" borderId="2" xfId="0" applyNumberFormat="1" applyFont="1" applyBorder="1" applyAlignment="1">
      <alignment horizontal="center"/>
    </xf>
    <xf numFmtId="3" fontId="18" fillId="0" borderId="2" xfId="0" applyNumberFormat="1" applyFont="1" applyBorder="1" applyAlignment="1">
      <alignment horizontal="center"/>
    </xf>
    <xf numFmtId="3" fontId="22" fillId="0" borderId="2" xfId="0" applyNumberFormat="1" applyFont="1" applyBorder="1" applyAlignment="1">
      <alignment horizontal="right"/>
    </xf>
    <xf numFmtId="168" fontId="18" fillId="0" borderId="3" xfId="1" applyNumberFormat="1" applyFont="1" applyBorder="1" applyAlignment="1">
      <alignment horizontal="center" vertical="top" shrinkToFit="1"/>
    </xf>
    <xf numFmtId="0" fontId="19" fillId="0" borderId="3" xfId="0" applyFont="1" applyBorder="1" applyAlignment="1">
      <alignment horizontal="center" vertical="top" shrinkToFit="1"/>
    </xf>
    <xf numFmtId="0" fontId="20" fillId="0" borderId="3" xfId="0" applyFont="1" applyBorder="1" applyAlignment="1">
      <alignment horizontal="center" vertical="top" shrinkToFit="1"/>
    </xf>
    <xf numFmtId="3" fontId="18" fillId="0" borderId="3" xfId="1" applyNumberFormat="1" applyFont="1" applyBorder="1" applyAlignment="1">
      <alignment vertical="top" shrinkToFit="1"/>
    </xf>
    <xf numFmtId="3" fontId="18" fillId="0" borderId="3" xfId="0" applyNumberFormat="1" applyFont="1" applyBorder="1" applyAlignment="1">
      <alignment horizontal="center"/>
    </xf>
    <xf numFmtId="3" fontId="18" fillId="0" borderId="3" xfId="0" applyNumberFormat="1" applyFont="1" applyBorder="1" applyAlignment="1">
      <alignment horizontal="right"/>
    </xf>
    <xf numFmtId="0" fontId="20" fillId="0" borderId="4" xfId="0" applyFont="1" applyBorder="1" applyAlignment="1">
      <alignment horizontal="center" vertical="center" wrapText="1"/>
    </xf>
    <xf numFmtId="3" fontId="20" fillId="0" borderId="4" xfId="0" applyNumberFormat="1" applyFont="1" applyBorder="1" applyAlignment="1">
      <alignment horizontal="center" vertical="center" shrinkToFit="1"/>
    </xf>
    <xf numFmtId="3" fontId="18" fillId="0" borderId="4" xfId="0" applyNumberFormat="1" applyFont="1" applyBorder="1" applyAlignment="1">
      <alignment horizontal="right"/>
    </xf>
    <xf numFmtId="168" fontId="18" fillId="0" borderId="5" xfId="1" applyNumberFormat="1" applyFont="1" applyBorder="1" applyAlignment="1">
      <alignment vertical="top" shrinkToFit="1"/>
    </xf>
    <xf numFmtId="168" fontId="18" fillId="0" borderId="4" xfId="1" applyNumberFormat="1" applyFont="1" applyBorder="1" applyAlignment="1">
      <alignment vertical="top" shrinkToFit="1"/>
    </xf>
    <xf numFmtId="3" fontId="19" fillId="0" borderId="4" xfId="0" applyNumberFormat="1" applyFont="1" applyBorder="1" applyAlignment="1">
      <alignment horizontal="center" vertical="center" shrinkToFit="1"/>
    </xf>
    <xf numFmtId="3" fontId="18" fillId="0" borderId="5" xfId="0" applyNumberFormat="1" applyFont="1" applyBorder="1" applyAlignment="1">
      <alignment horizontal="center"/>
    </xf>
    <xf numFmtId="3" fontId="18" fillId="0" borderId="9" xfId="0" applyNumberFormat="1" applyFont="1" applyBorder="1" applyAlignment="1">
      <alignment horizontal="center"/>
    </xf>
    <xf numFmtId="3" fontId="20" fillId="0" borderId="2" xfId="0" applyNumberFormat="1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shrinkToFit="1"/>
    </xf>
    <xf numFmtId="0" fontId="3" fillId="2" borderId="2" xfId="0" applyFont="1" applyFill="1" applyBorder="1" applyAlignment="1">
      <alignment shrinkToFit="1"/>
    </xf>
    <xf numFmtId="165" fontId="28" fillId="0" borderId="2" xfId="0" applyNumberFormat="1" applyFont="1" applyBorder="1" applyAlignment="1">
      <alignment shrinkToFit="1"/>
    </xf>
    <xf numFmtId="168" fontId="22" fillId="0" borderId="2" xfId="1" applyNumberFormat="1" applyFont="1" applyBorder="1" applyAlignment="1">
      <alignment vertical="top" shrinkToFit="1"/>
    </xf>
    <xf numFmtId="3" fontId="20" fillId="0" borderId="3" xfId="0" applyNumberFormat="1" applyFont="1" applyBorder="1" applyAlignment="1">
      <alignment horizontal="center" vertical="center" shrinkToFit="1"/>
    </xf>
    <xf numFmtId="168" fontId="22" fillId="0" borderId="2" xfId="1" applyNumberFormat="1" applyFont="1" applyBorder="1" applyAlignment="1">
      <alignment horizontal="center" vertical="top" shrinkToFit="1"/>
    </xf>
    <xf numFmtId="0" fontId="29" fillId="0" borderId="0" xfId="0" applyFont="1" applyAlignment="1">
      <alignment vertical="top"/>
    </xf>
    <xf numFmtId="168" fontId="18" fillId="0" borderId="7" xfId="1" applyNumberFormat="1" applyFont="1" applyBorder="1" applyAlignment="1">
      <alignment horizontal="center" vertical="top" shrinkToFit="1"/>
    </xf>
    <xf numFmtId="3" fontId="20" fillId="0" borderId="7" xfId="0" applyNumberFormat="1" applyFont="1" applyBorder="1" applyAlignment="1">
      <alignment horizontal="center" vertical="center" shrinkToFit="1"/>
    </xf>
    <xf numFmtId="3" fontId="18" fillId="0" borderId="7" xfId="0" applyNumberFormat="1" applyFont="1" applyBorder="1" applyAlignment="1">
      <alignment horizontal="center"/>
    </xf>
    <xf numFmtId="3" fontId="19" fillId="0" borderId="9" xfId="0" applyNumberFormat="1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right" shrinkToFit="1"/>
    </xf>
    <xf numFmtId="168" fontId="22" fillId="0" borderId="2" xfId="1" applyNumberFormat="1" applyFont="1" applyBorder="1" applyAlignment="1">
      <alignment horizontal="right" vertical="top" shrinkToFit="1"/>
    </xf>
    <xf numFmtId="0" fontId="23" fillId="2" borderId="19" xfId="0" applyFont="1" applyFill="1" applyBorder="1" applyAlignment="1">
      <alignment horizontal="center" shrinkToFit="1"/>
    </xf>
    <xf numFmtId="0" fontId="23" fillId="2" borderId="19" xfId="0" applyFont="1" applyFill="1" applyBorder="1" applyAlignment="1">
      <alignment horizontal="right" shrinkToFit="1"/>
    </xf>
    <xf numFmtId="3" fontId="19" fillId="0" borderId="7" xfId="0" applyNumberFormat="1" applyFont="1" applyBorder="1" applyAlignment="1">
      <alignment horizontal="right" vertical="center" shrinkToFit="1"/>
    </xf>
    <xf numFmtId="168" fontId="18" fillId="0" borderId="5" xfId="1" applyNumberFormat="1" applyFont="1" applyBorder="1" applyAlignment="1">
      <alignment horizontal="right" vertical="top" shrinkToFit="1"/>
    </xf>
    <xf numFmtId="49" fontId="19" fillId="4" borderId="0" xfId="0" applyNumberFormat="1" applyFont="1" applyFill="1" applyAlignment="1">
      <alignment vertical="top" wrapText="1"/>
    </xf>
    <xf numFmtId="0" fontId="31" fillId="0" borderId="0" xfId="0" applyFont="1" applyAlignment="1">
      <alignment vertical="top"/>
    </xf>
    <xf numFmtId="0" fontId="20" fillId="4" borderId="2" xfId="0" applyFont="1" applyFill="1" applyBorder="1" applyAlignment="1">
      <alignment horizontal="center" wrapText="1"/>
    </xf>
    <xf numFmtId="0" fontId="19" fillId="4" borderId="4" xfId="0" applyFont="1" applyFill="1" applyBorder="1" applyAlignment="1">
      <alignment horizontal="center" wrapText="1"/>
    </xf>
    <xf numFmtId="0" fontId="19" fillId="4" borderId="9" xfId="0" applyFont="1" applyFill="1" applyBorder="1" applyAlignment="1">
      <alignment horizontal="center" wrapText="1"/>
    </xf>
    <xf numFmtId="0" fontId="22" fillId="2" borderId="2" xfId="0" applyFont="1" applyFill="1" applyBorder="1" applyAlignment="1">
      <alignment horizontal="center" shrinkToFit="1"/>
    </xf>
    <xf numFmtId="0" fontId="22" fillId="2" borderId="2" xfId="0" applyFont="1" applyFill="1" applyBorder="1" applyAlignment="1">
      <alignment horizontal="right" shrinkToFit="1"/>
    </xf>
    <xf numFmtId="49" fontId="20" fillId="4" borderId="8" xfId="0" applyNumberFormat="1" applyFont="1" applyFill="1" applyBorder="1" applyAlignment="1">
      <alignment horizontal="center" vertical="top" wrapText="1"/>
    </xf>
    <xf numFmtId="3" fontId="20" fillId="4" borderId="8" xfId="0" applyNumberFormat="1" applyFont="1" applyFill="1" applyBorder="1" applyAlignment="1">
      <alignment horizontal="right" vertical="top" wrapText="1"/>
    </xf>
    <xf numFmtId="3" fontId="32" fillId="0" borderId="2" xfId="0" applyNumberFormat="1" applyFont="1" applyBorder="1" applyAlignment="1">
      <alignment horizontal="center" vertical="top"/>
    </xf>
    <xf numFmtId="0" fontId="20" fillId="0" borderId="2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/>
    </xf>
    <xf numFmtId="0" fontId="33" fillId="0" borderId="0" xfId="0" applyFont="1" applyAlignment="1">
      <alignment vertical="top"/>
    </xf>
    <xf numFmtId="3" fontId="34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 vertical="center" shrinkToFit="1"/>
    </xf>
    <xf numFmtId="0" fontId="27" fillId="0" borderId="0" xfId="0" applyFont="1" applyAlignment="1">
      <alignment vertical="top"/>
    </xf>
    <xf numFmtId="0" fontId="27" fillId="0" borderId="0" xfId="0" applyFont="1" applyAlignment="1">
      <alignment horizontal="center" vertical="top"/>
    </xf>
    <xf numFmtId="3" fontId="30" fillId="0" borderId="0" xfId="0" applyNumberFormat="1" applyFont="1" applyAlignment="1">
      <alignment horizontal="center" vertical="top"/>
    </xf>
    <xf numFmtId="3" fontId="18" fillId="0" borderId="0" xfId="0" applyNumberFormat="1" applyFont="1" applyAlignment="1">
      <alignment horizontal="right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vertical="top"/>
    </xf>
    <xf numFmtId="3" fontId="16" fillId="0" borderId="0" xfId="0" applyNumberFormat="1" applyFont="1" applyAlignment="1">
      <alignment vertical="top"/>
    </xf>
    <xf numFmtId="3" fontId="22" fillId="0" borderId="4" xfId="0" applyNumberFormat="1" applyFont="1" applyBorder="1" applyAlignment="1">
      <alignment horizontal="center"/>
    </xf>
    <xf numFmtId="3" fontId="22" fillId="0" borderId="4" xfId="0" applyNumberFormat="1" applyFont="1" applyBorder="1" applyAlignment="1">
      <alignment horizontal="right"/>
    </xf>
    <xf numFmtId="0" fontId="37" fillId="0" borderId="0" xfId="0" applyFont="1" applyAlignment="1">
      <alignment vertical="top"/>
    </xf>
    <xf numFmtId="3" fontId="16" fillId="0" borderId="0" xfId="0" applyNumberFormat="1" applyFont="1" applyAlignment="1">
      <alignment horizontal="right" vertical="top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wrapText="1"/>
    </xf>
    <xf numFmtId="3" fontId="19" fillId="4" borderId="4" xfId="1" applyNumberFormat="1" applyFont="1" applyFill="1" applyBorder="1" applyAlignment="1">
      <alignment horizontal="right" wrapText="1"/>
    </xf>
    <xf numFmtId="168" fontId="18" fillId="0" borderId="4" xfId="1" applyNumberFormat="1" applyFont="1" applyBorder="1" applyAlignment="1">
      <alignment horizontal="right" vertical="top" shrinkToFit="1"/>
    </xf>
    <xf numFmtId="0" fontId="18" fillId="0" borderId="0" xfId="0" applyFont="1" applyAlignment="1">
      <alignment horizontal="center" vertical="top"/>
    </xf>
    <xf numFmtId="0" fontId="23" fillId="3" borderId="9" xfId="0" applyFont="1" applyFill="1" applyBorder="1" applyAlignment="1">
      <alignment horizontal="center" wrapText="1"/>
    </xf>
    <xf numFmtId="0" fontId="18" fillId="0" borderId="4" xfId="4" applyFont="1" applyFill="1" applyBorder="1" applyAlignment="1">
      <alignment horizontal="left" vertical="center"/>
    </xf>
    <xf numFmtId="0" fontId="18" fillId="0" borderId="4" xfId="4" applyFont="1" applyFill="1" applyBorder="1" applyAlignment="1">
      <alignment horizontal="left" vertical="center" wrapText="1"/>
    </xf>
    <xf numFmtId="0" fontId="18" fillId="0" borderId="4" xfId="4" applyFont="1" applyFill="1" applyBorder="1" applyAlignment="1">
      <alignment horizontal="center" vertical="center"/>
    </xf>
    <xf numFmtId="165" fontId="40" fillId="0" borderId="4" xfId="0" applyNumberFormat="1" applyFont="1" applyFill="1" applyBorder="1" applyAlignment="1">
      <alignment horizontal="center" vertical="center"/>
    </xf>
    <xf numFmtId="165" fontId="25" fillId="0" borderId="4" xfId="0" applyNumberFormat="1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3" fontId="20" fillId="0" borderId="5" xfId="0" applyNumberFormat="1" applyFont="1" applyBorder="1" applyAlignment="1">
      <alignment horizontal="center" vertical="center" shrinkToFit="1"/>
    </xf>
    <xf numFmtId="3" fontId="18" fillId="0" borderId="5" xfId="0" applyNumberFormat="1" applyFont="1" applyBorder="1" applyAlignment="1">
      <alignment horizontal="right"/>
    </xf>
    <xf numFmtId="168" fontId="18" fillId="0" borderId="5" xfId="1" applyNumberFormat="1" applyFont="1" applyBorder="1" applyAlignment="1">
      <alignment horizontal="center" vertical="top" shrinkToFit="1"/>
    </xf>
    <xf numFmtId="165" fontId="23" fillId="2" borderId="4" xfId="1" applyNumberFormat="1" applyFont="1" applyFill="1" applyBorder="1" applyAlignment="1">
      <alignment horizontal="right" wrapText="1"/>
    </xf>
    <xf numFmtId="0" fontId="23" fillId="2" borderId="9" xfId="0" applyFont="1" applyFill="1" applyBorder="1" applyAlignment="1">
      <alignment wrapText="1"/>
    </xf>
    <xf numFmtId="0" fontId="23" fillId="2" borderId="9" xfId="0" applyFont="1" applyFill="1" applyBorder="1" applyAlignment="1">
      <alignment horizontal="center" wrapText="1"/>
    </xf>
    <xf numFmtId="165" fontId="23" fillId="2" borderId="9" xfId="1" applyNumberFormat="1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wrapText="1"/>
    </xf>
    <xf numFmtId="0" fontId="9" fillId="2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wrapText="1"/>
    </xf>
    <xf numFmtId="0" fontId="22" fillId="0" borderId="1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19" fillId="0" borderId="0" xfId="0" applyFont="1" applyAlignment="1">
      <alignment horizontal="center" vertical="center" shrinkToFit="1"/>
    </xf>
    <xf numFmtId="0" fontId="9" fillId="2" borderId="9" xfId="0" applyFont="1" applyFill="1" applyBorder="1" applyAlignment="1">
      <alignment wrapText="1"/>
    </xf>
    <xf numFmtId="0" fontId="9" fillId="2" borderId="9" xfId="0" applyFont="1" applyFill="1" applyBorder="1" applyAlignment="1">
      <alignment horizontal="center" wrapText="1"/>
    </xf>
    <xf numFmtId="0" fontId="10" fillId="0" borderId="6" xfId="4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 wrapText="1"/>
    </xf>
    <xf numFmtId="0" fontId="18" fillId="2" borderId="18" xfId="0" applyFont="1" applyFill="1" applyBorder="1" applyAlignment="1">
      <alignment horizontal="center" shrinkToFit="1"/>
    </xf>
    <xf numFmtId="0" fontId="18" fillId="2" borderId="18" xfId="0" applyFont="1" applyFill="1" applyBorder="1" applyAlignment="1">
      <alignment horizontal="right" shrinkToFit="1"/>
    </xf>
    <xf numFmtId="0" fontId="20" fillId="4" borderId="4" xfId="0" applyFont="1" applyFill="1" applyBorder="1" applyAlignment="1">
      <alignment horizontal="center" wrapText="1"/>
    </xf>
    <xf numFmtId="0" fontId="25" fillId="2" borderId="9" xfId="0" applyFont="1" applyFill="1" applyBorder="1" applyAlignment="1">
      <alignment wrapText="1"/>
    </xf>
    <xf numFmtId="0" fontId="22" fillId="2" borderId="2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 wrapText="1"/>
    </xf>
    <xf numFmtId="165" fontId="3" fillId="3" borderId="2" xfId="1" applyNumberFormat="1" applyFont="1" applyFill="1" applyBorder="1" applyAlignment="1">
      <alignment horizontal="right" wrapText="1"/>
    </xf>
    <xf numFmtId="0" fontId="18" fillId="2" borderId="4" xfId="0" applyFont="1" applyFill="1" applyBorder="1" applyAlignment="1">
      <alignment horizontal="center" wrapText="1"/>
    </xf>
    <xf numFmtId="0" fontId="23" fillId="3" borderId="9" xfId="0" applyFont="1" applyFill="1" applyBorder="1" applyAlignment="1">
      <alignment wrapText="1"/>
    </xf>
    <xf numFmtId="165" fontId="23" fillId="3" borderId="9" xfId="1" applyNumberFormat="1" applyFont="1" applyFill="1" applyBorder="1" applyAlignment="1">
      <alignment horizontal="right" wrapText="1"/>
    </xf>
    <xf numFmtId="0" fontId="10" fillId="2" borderId="4" xfId="0" applyFont="1" applyFill="1" applyBorder="1" applyAlignment="1">
      <alignment horizontal="right" wrapText="1"/>
    </xf>
    <xf numFmtId="165" fontId="10" fillId="2" borderId="4" xfId="1" applyNumberFormat="1" applyFont="1" applyFill="1" applyBorder="1" applyAlignment="1">
      <alignment horizontal="right" wrapText="1"/>
    </xf>
    <xf numFmtId="165" fontId="18" fillId="2" borderId="4" xfId="1" applyNumberFormat="1" applyFont="1" applyFill="1" applyBorder="1" applyAlignment="1">
      <alignment horizontal="right" wrapText="1"/>
    </xf>
    <xf numFmtId="0" fontId="18" fillId="2" borderId="9" xfId="0" applyFont="1" applyFill="1" applyBorder="1" applyAlignment="1">
      <alignment wrapText="1"/>
    </xf>
    <xf numFmtId="0" fontId="18" fillId="2" borderId="9" xfId="0" applyFont="1" applyFill="1" applyBorder="1" applyAlignment="1">
      <alignment horizontal="center" wrapText="1"/>
    </xf>
    <xf numFmtId="0" fontId="10" fillId="2" borderId="9" xfId="0" applyFont="1" applyFill="1" applyBorder="1" applyAlignment="1">
      <alignment horizontal="right" wrapText="1"/>
    </xf>
    <xf numFmtId="0" fontId="18" fillId="3" borderId="9" xfId="0" applyFont="1" applyFill="1" applyBorder="1" applyAlignment="1">
      <alignment wrapText="1"/>
    </xf>
    <xf numFmtId="0" fontId="18" fillId="3" borderId="9" xfId="0" applyFont="1" applyFill="1" applyBorder="1" applyAlignment="1">
      <alignment horizontal="center" wrapText="1"/>
    </xf>
    <xf numFmtId="165" fontId="18" fillId="3" borderId="9" xfId="1" applyNumberFormat="1" applyFont="1" applyFill="1" applyBorder="1" applyAlignment="1">
      <alignment horizontal="right" wrapText="1"/>
    </xf>
    <xf numFmtId="0" fontId="18" fillId="2" borderId="5" xfId="0" applyFont="1" applyFill="1" applyBorder="1" applyAlignment="1">
      <alignment horizontal="center" wrapText="1"/>
    </xf>
    <xf numFmtId="165" fontId="18" fillId="2" borderId="5" xfId="1" applyNumberFormat="1" applyFont="1" applyFill="1" applyBorder="1" applyAlignment="1">
      <alignment horizontal="right" wrapText="1"/>
    </xf>
    <xf numFmtId="0" fontId="22" fillId="2" borderId="2" xfId="0" applyFont="1" applyFill="1" applyBorder="1" applyAlignment="1">
      <alignment horizontal="center" wrapText="1"/>
    </xf>
    <xf numFmtId="165" fontId="22" fillId="2" borderId="2" xfId="1" applyNumberFormat="1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 shrinkToFit="1"/>
    </xf>
    <xf numFmtId="3" fontId="18" fillId="0" borderId="7" xfId="0" applyNumberFormat="1" applyFont="1" applyBorder="1" applyAlignment="1">
      <alignment horizontal="right"/>
    </xf>
    <xf numFmtId="0" fontId="20" fillId="0" borderId="2" xfId="0" applyFont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wrapText="1"/>
    </xf>
    <xf numFmtId="0" fontId="18" fillId="0" borderId="9" xfId="0" applyFont="1" applyFill="1" applyBorder="1" applyAlignment="1">
      <alignment wrapText="1"/>
    </xf>
    <xf numFmtId="0" fontId="12" fillId="0" borderId="6" xfId="2" applyFont="1" applyFill="1" applyBorder="1" applyAlignment="1">
      <alignment horizontal="center" vertical="center" wrapText="1"/>
    </xf>
    <xf numFmtId="3" fontId="18" fillId="0" borderId="6" xfId="0" applyNumberFormat="1" applyFont="1" applyBorder="1" applyAlignment="1">
      <alignment horizontal="center"/>
    </xf>
    <xf numFmtId="0" fontId="19" fillId="0" borderId="7" xfId="0" applyFont="1" applyBorder="1" applyAlignment="1">
      <alignment horizontal="center" vertical="center" wrapText="1"/>
    </xf>
    <xf numFmtId="0" fontId="12" fillId="0" borderId="4" xfId="2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wrapText="1"/>
    </xf>
    <xf numFmtId="165" fontId="23" fillId="2" borderId="6" xfId="1" applyNumberFormat="1" applyFont="1" applyFill="1" applyBorder="1" applyAlignment="1">
      <alignment horizontal="right" wrapText="1"/>
    </xf>
    <xf numFmtId="0" fontId="9" fillId="2" borderId="6" xfId="0" applyFont="1" applyFill="1" applyBorder="1" applyAlignment="1">
      <alignment horizontal="center" wrapText="1"/>
    </xf>
    <xf numFmtId="166" fontId="23" fillId="2" borderId="4" xfId="1" applyNumberFormat="1" applyFont="1" applyFill="1" applyBorder="1" applyAlignment="1">
      <alignment horizontal="right" wrapText="1"/>
    </xf>
    <xf numFmtId="3" fontId="10" fillId="0" borderId="15" xfId="0" applyNumberFormat="1" applyFont="1" applyBorder="1" applyAlignment="1">
      <alignment horizontal="right"/>
    </xf>
    <xf numFmtId="3" fontId="10" fillId="0" borderId="7" xfId="0" applyNumberFormat="1" applyFont="1" applyBorder="1" applyAlignment="1">
      <alignment horizontal="right"/>
    </xf>
    <xf numFmtId="3" fontId="10" fillId="0" borderId="8" xfId="0" applyNumberFormat="1" applyFont="1" applyBorder="1" applyAlignment="1">
      <alignment horizontal="right"/>
    </xf>
    <xf numFmtId="3" fontId="18" fillId="0" borderId="2" xfId="0" applyNumberFormat="1" applyFont="1" applyBorder="1" applyAlignment="1">
      <alignment horizontal="right"/>
    </xf>
    <xf numFmtId="3" fontId="18" fillId="0" borderId="6" xfId="0" applyNumberFormat="1" applyFont="1" applyBorder="1" applyAlignment="1">
      <alignment horizontal="right"/>
    </xf>
    <xf numFmtId="3" fontId="23" fillId="2" borderId="4" xfId="0" applyNumberFormat="1" applyFont="1" applyFill="1" applyBorder="1" applyAlignment="1">
      <alignment horizontal="right"/>
    </xf>
    <xf numFmtId="169" fontId="22" fillId="0" borderId="4" xfId="0" applyNumberFormat="1" applyFont="1" applyBorder="1" applyAlignment="1">
      <alignment horizontal="right"/>
    </xf>
    <xf numFmtId="0" fontId="20" fillId="4" borderId="4" xfId="0" applyFont="1" applyFill="1" applyBorder="1" applyAlignment="1">
      <alignment horizontal="right" wrapText="1"/>
    </xf>
    <xf numFmtId="168" fontId="18" fillId="0" borderId="9" xfId="1" applyNumberFormat="1" applyFont="1" applyBorder="1" applyAlignment="1">
      <alignment horizontal="right" vertical="top" shrinkToFit="1"/>
    </xf>
    <xf numFmtId="3" fontId="22" fillId="0" borderId="8" xfId="0" applyNumberFormat="1" applyFont="1" applyBorder="1" applyAlignment="1">
      <alignment horizontal="right"/>
    </xf>
    <xf numFmtId="3" fontId="32" fillId="0" borderId="2" xfId="0" applyNumberFormat="1" applyFont="1" applyBorder="1" applyAlignment="1">
      <alignment horizontal="right" vertical="top"/>
    </xf>
    <xf numFmtId="3" fontId="29" fillId="0" borderId="0" xfId="0" applyNumberFormat="1" applyFont="1" applyAlignment="1">
      <alignment horizontal="right" vertical="top"/>
    </xf>
    <xf numFmtId="3" fontId="38" fillId="0" borderId="0" xfId="0" applyNumberFormat="1" applyFont="1" applyAlignment="1">
      <alignment horizontal="right" vertical="top"/>
    </xf>
    <xf numFmtId="3" fontId="31" fillId="0" borderId="0" xfId="0" applyNumberFormat="1" applyFont="1" applyAlignment="1">
      <alignment horizontal="right" vertical="top"/>
    </xf>
    <xf numFmtId="169" fontId="18" fillId="0" borderId="4" xfId="0" applyNumberFormat="1" applyFont="1" applyBorder="1" applyAlignment="1">
      <alignment horizontal="right"/>
    </xf>
    <xf numFmtId="0" fontId="16" fillId="0" borderId="0" xfId="0" applyFont="1" applyAlignment="1">
      <alignment vertical="top"/>
    </xf>
    <xf numFmtId="3" fontId="18" fillId="0" borderId="0" xfId="0" applyNumberFormat="1" applyFont="1" applyAlignment="1">
      <alignment horizontal="center"/>
    </xf>
    <xf numFmtId="0" fontId="23" fillId="2" borderId="4" xfId="0" applyFont="1" applyFill="1" applyBorder="1" applyAlignment="1">
      <alignment horizontal="center" wrapText="1"/>
    </xf>
    <xf numFmtId="3" fontId="18" fillId="0" borderId="4" xfId="0" applyNumberFormat="1" applyFont="1" applyBorder="1" applyAlignment="1">
      <alignment horizontal="center"/>
    </xf>
    <xf numFmtId="169" fontId="12" fillId="0" borderId="4" xfId="0" applyNumberFormat="1" applyFont="1" applyBorder="1" applyAlignment="1">
      <alignment horizontal="center"/>
    </xf>
    <xf numFmtId="0" fontId="27" fillId="0" borderId="4" xfId="0" applyFont="1" applyBorder="1" applyAlignment="1">
      <alignment vertical="top"/>
    </xf>
    <xf numFmtId="0" fontId="55" fillId="2" borderId="17" xfId="0" applyFont="1" applyFill="1" applyBorder="1" applyAlignment="1">
      <alignment horizontal="center" vertical="center" shrinkToFit="1"/>
    </xf>
    <xf numFmtId="3" fontId="55" fillId="2" borderId="17" xfId="0" applyNumberFormat="1" applyFont="1" applyFill="1" applyBorder="1" applyAlignment="1">
      <alignment horizontal="right" vertical="center" shrinkToFit="1"/>
    </xf>
    <xf numFmtId="3" fontId="19" fillId="0" borderId="6" xfId="0" applyNumberFormat="1" applyFont="1" applyBorder="1" applyAlignment="1">
      <alignment horizontal="center" vertical="center" shrinkToFit="1"/>
    </xf>
    <xf numFmtId="0" fontId="12" fillId="0" borderId="9" xfId="2" applyFont="1" applyFill="1" applyBorder="1" applyAlignment="1">
      <alignment horizontal="center" vertical="center" wrapText="1"/>
    </xf>
    <xf numFmtId="0" fontId="25" fillId="3" borderId="4" xfId="2" applyFont="1" applyFill="1" applyBorder="1" applyAlignment="1">
      <alignment wrapText="1"/>
    </xf>
    <xf numFmtId="0" fontId="25" fillId="3" borderId="4" xfId="2" applyFont="1" applyFill="1" applyBorder="1" applyAlignment="1">
      <alignment horizontal="left" wrapText="1"/>
    </xf>
    <xf numFmtId="165" fontId="23" fillId="3" borderId="4" xfId="1" applyNumberFormat="1" applyFont="1" applyFill="1" applyBorder="1" applyAlignment="1">
      <alignment horizontal="right" wrapText="1"/>
    </xf>
    <xf numFmtId="0" fontId="22" fillId="0" borderId="4" xfId="0" applyFont="1" applyBorder="1" applyAlignment="1">
      <alignment horizontal="center" vertical="center" wrapText="1"/>
    </xf>
    <xf numFmtId="0" fontId="25" fillId="2" borderId="4" xfId="0" applyFont="1" applyFill="1" applyBorder="1" applyAlignment="1">
      <alignment wrapText="1"/>
    </xf>
    <xf numFmtId="165" fontId="25" fillId="2" borderId="4" xfId="1" applyNumberFormat="1" applyFont="1" applyFill="1" applyBorder="1" applyAlignment="1">
      <alignment horizontal="right" wrapText="1"/>
    </xf>
    <xf numFmtId="3" fontId="25" fillId="0" borderId="4" xfId="0" applyNumberFormat="1" applyFont="1" applyBorder="1" applyAlignment="1">
      <alignment horizontal="right"/>
    </xf>
    <xf numFmtId="0" fontId="57" fillId="0" borderId="0" xfId="0" applyFont="1" applyAlignment="1">
      <alignment vertical="top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 wrapText="1"/>
    </xf>
    <xf numFmtId="0" fontId="18" fillId="2" borderId="29" xfId="0" applyFont="1" applyFill="1" applyBorder="1" applyAlignment="1">
      <alignment horizontal="center" shrinkToFit="1"/>
    </xf>
    <xf numFmtId="0" fontId="18" fillId="2" borderId="29" xfId="0" applyFont="1" applyFill="1" applyBorder="1" applyAlignment="1">
      <alignment horizontal="right" shrinkToFit="1"/>
    </xf>
    <xf numFmtId="3" fontId="19" fillId="4" borderId="7" xfId="1" applyNumberFormat="1" applyFont="1" applyFill="1" applyBorder="1" applyAlignment="1">
      <alignment horizontal="right" wrapText="1"/>
    </xf>
    <xf numFmtId="0" fontId="6" fillId="2" borderId="6" xfId="0" applyFont="1" applyFill="1" applyBorder="1" applyAlignment="1">
      <alignment wrapText="1"/>
    </xf>
    <xf numFmtId="0" fontId="25" fillId="3" borderId="3" xfId="2" applyFont="1" applyFill="1" applyBorder="1" applyAlignment="1">
      <alignment wrapText="1"/>
    </xf>
    <xf numFmtId="3" fontId="36" fillId="0" borderId="4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 vertical="top"/>
    </xf>
    <xf numFmtId="3" fontId="34" fillId="0" borderId="4" xfId="0" applyNumberFormat="1" applyFont="1" applyBorder="1" applyAlignment="1">
      <alignment horizontal="center" vertical="top"/>
    </xf>
    <xf numFmtId="0" fontId="18" fillId="0" borderId="9" xfId="0" applyFont="1" applyBorder="1" applyAlignment="1">
      <alignment horizontal="center" vertical="center" wrapText="1"/>
    </xf>
    <xf numFmtId="0" fontId="25" fillId="3" borderId="9" xfId="2" applyFont="1" applyFill="1" applyBorder="1" applyAlignment="1">
      <alignment wrapText="1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vertical="top" wrapText="1"/>
    </xf>
    <xf numFmtId="0" fontId="35" fillId="0" borderId="2" xfId="0" applyFont="1" applyBorder="1" applyAlignment="1">
      <alignment horizontal="center" vertical="top"/>
    </xf>
    <xf numFmtId="3" fontId="20" fillId="0" borderId="1" xfId="0" applyNumberFormat="1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shrinkToFit="1"/>
    </xf>
    <xf numFmtId="0" fontId="3" fillId="2" borderId="1" xfId="0" applyFont="1" applyFill="1" applyBorder="1" applyAlignment="1">
      <alignment shrinkToFit="1"/>
    </xf>
    <xf numFmtId="0" fontId="3" fillId="2" borderId="1" xfId="0" applyFont="1" applyFill="1" applyBorder="1" applyAlignment="1">
      <alignment horizontal="right" shrinkToFit="1"/>
    </xf>
    <xf numFmtId="3" fontId="22" fillId="0" borderId="1" xfId="0" applyNumberFormat="1" applyFont="1" applyBorder="1" applyAlignment="1">
      <alignment horizontal="center"/>
    </xf>
    <xf numFmtId="3" fontId="39" fillId="0" borderId="2" xfId="0" applyNumberFormat="1" applyFont="1" applyBorder="1" applyAlignment="1">
      <alignment horizontal="center" vertical="top"/>
    </xf>
    <xf numFmtId="0" fontId="56" fillId="0" borderId="2" xfId="0" applyFont="1" applyBorder="1" applyAlignment="1">
      <alignment vertical="top"/>
    </xf>
    <xf numFmtId="0" fontId="2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top"/>
    </xf>
    <xf numFmtId="0" fontId="5" fillId="2" borderId="7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7" fillId="0" borderId="4" xfId="2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top" wrapText="1"/>
    </xf>
    <xf numFmtId="0" fontId="15" fillId="4" borderId="3" xfId="0" applyFont="1" applyFill="1" applyBorder="1" applyAlignment="1">
      <alignment horizontal="center" wrapText="1"/>
    </xf>
    <xf numFmtId="0" fontId="20" fillId="4" borderId="3" xfId="0" applyFont="1" applyFill="1" applyBorder="1" applyAlignment="1">
      <alignment horizontal="center" wrapText="1"/>
    </xf>
    <xf numFmtId="0" fontId="15" fillId="4" borderId="4" xfId="0" applyFont="1" applyFill="1" applyBorder="1" applyAlignment="1">
      <alignment horizontal="center" wrapText="1"/>
    </xf>
    <xf numFmtId="0" fontId="7" fillId="0" borderId="4" xfId="2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</cellXfs>
  <cellStyles count="56">
    <cellStyle name="20% - Accent1" xfId="24" builtinId="30" customBuiltin="1"/>
    <cellStyle name="20% - Accent2" xfId="27" builtinId="34" customBuiltin="1"/>
    <cellStyle name="20% - Accent3" xfId="30" builtinId="38" customBuiltin="1"/>
    <cellStyle name="20% - Accent4" xfId="33" builtinId="42" customBuiltin="1"/>
    <cellStyle name="20% - Accent5" xfId="36" builtinId="46" customBuiltin="1"/>
    <cellStyle name="20% - Accent6" xfId="39" builtinId="50" customBuiltin="1"/>
    <cellStyle name="40% - Accent1" xfId="25" builtinId="31" customBuiltin="1"/>
    <cellStyle name="40% - Accent2" xfId="28" builtinId="35" customBuiltin="1"/>
    <cellStyle name="40% - Accent3" xfId="31" builtinId="39" customBuiltin="1"/>
    <cellStyle name="40% - Accent4" xfId="34" builtinId="43" customBuiltin="1"/>
    <cellStyle name="40% - Accent5" xfId="37" builtinId="47" customBuiltin="1"/>
    <cellStyle name="40% - Accent6" xfId="40" builtinId="51" customBuiltin="1"/>
    <cellStyle name="60% - Accent1 2" xfId="41" xr:uid="{62BB1BEA-37F0-4765-BAB1-C4080EE78DF7}"/>
    <cellStyle name="60% - Accent2 2" xfId="42" xr:uid="{006F8965-70AD-4EBD-B5CD-9D5EAAB0D279}"/>
    <cellStyle name="60% - Accent3 2" xfId="43" xr:uid="{75AF20A3-3073-4430-AE68-1DEF243BA20A}"/>
    <cellStyle name="60% - Accent4 2" xfId="44" xr:uid="{841231AF-C0AA-4CF1-910A-AAF5257A58E1}"/>
    <cellStyle name="60% - Accent5 2" xfId="45" xr:uid="{4D2B34A5-492D-4AFC-9929-8C86D66374AC}"/>
    <cellStyle name="60% - Accent6 2" xfId="46" xr:uid="{62F4A4F4-5D44-4164-84ED-79209AC68441}"/>
    <cellStyle name="Accent1" xfId="23" builtinId="29" customBuiltin="1"/>
    <cellStyle name="Accent2" xfId="26" builtinId="33" customBuiltin="1"/>
    <cellStyle name="Accent3" xfId="29" builtinId="37" customBuiltin="1"/>
    <cellStyle name="Accent4" xfId="32" builtinId="41" customBuiltin="1"/>
    <cellStyle name="Accent5" xfId="35" builtinId="45" customBuiltin="1"/>
    <cellStyle name="Accent6" xfId="38" builtinId="49" customBuiltin="1"/>
    <cellStyle name="Bad" xfId="13" builtinId="27" customBuiltin="1"/>
    <cellStyle name="Calculation" xfId="16" builtinId="22" customBuiltin="1"/>
    <cellStyle name="Check Cell" xfId="18" builtinId="23" customBuiltin="1"/>
    <cellStyle name="Comma" xfId="1" builtinId="3"/>
    <cellStyle name="Comma 10" xfId="7" xr:uid="{6C087C90-91CB-48E7-A546-EF4CD2A0A2E7}"/>
    <cellStyle name="Comma 11" xfId="53" xr:uid="{9BFDF72E-C6AC-4238-9ECA-5921BB9D9A3A}"/>
    <cellStyle name="Comma 2" xfId="5" xr:uid="{00000000-0005-0000-0000-000001000000}"/>
    <cellStyle name="Comma 2 2" xfId="48" xr:uid="{FD8E72AC-D27E-487E-BBA9-01B3A487165C}"/>
    <cellStyle name="Comma 3" xfId="47" xr:uid="{9EAB34F2-7B7F-4C23-8D60-E0412AC6F99A}"/>
    <cellStyle name="Explanatory Text" xfId="21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4" builtinId="20" customBuiltin="1"/>
    <cellStyle name="Linked Cell" xfId="17" builtinId="24" customBuiltin="1"/>
    <cellStyle name="Neutral 2" xfId="49" xr:uid="{CD8B5858-0C2A-45F2-ACC6-D2D080B1BABA}"/>
    <cellStyle name="Normal" xfId="0" builtinId="0"/>
    <cellStyle name="Normal 10" xfId="52" xr:uid="{E0149638-3113-4927-BEF5-BBEF5916E91B}"/>
    <cellStyle name="Normal 2" xfId="2" xr:uid="{00000000-0005-0000-0000-000003000000}"/>
    <cellStyle name="Normal 2 2" xfId="50" xr:uid="{BCC689ED-3CC4-4DD4-9151-E3FC76ACAA5F}"/>
    <cellStyle name="Normal 2 2 4" xfId="54" xr:uid="{02D8D9A0-C586-4A3A-9F93-3EE9D3E551BC}"/>
    <cellStyle name="Normal 2 3" xfId="6" xr:uid="{38F6072D-CDC7-4549-9356-D5DAA1032A77}"/>
    <cellStyle name="Normal 3" xfId="4" xr:uid="{00000000-0005-0000-0000-000004000000}"/>
    <cellStyle name="Normal 4" xfId="3" xr:uid="{00000000-0005-0000-0000-000005000000}"/>
    <cellStyle name="Note" xfId="20" builtinId="10" customBuiltin="1"/>
    <cellStyle name="Output" xfId="15" builtinId="21" customBuiltin="1"/>
    <cellStyle name="Percent 2" xfId="55" xr:uid="{CD2EDCE1-5209-4A88-82E7-0B1287F47DCB}"/>
    <cellStyle name="Title 2" xfId="51" xr:uid="{84CACC63-2CD4-4CC0-A993-3E93224BF58F}"/>
    <cellStyle name="Total" xfId="22" builtinId="25" customBuiltin="1"/>
    <cellStyle name="Warning Text" xfId="19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765810</xdr:colOff>
      <xdr:row>60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EB80B17-C83B-4F74-AB48-B52C0BA85031}"/>
            </a:ext>
          </a:extLst>
        </xdr:cNvPr>
        <xdr:cNvSpPr txBox="1"/>
      </xdr:nvSpPr>
      <xdr:spPr>
        <a:xfrm>
          <a:off x="1118235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765810</xdr:colOff>
      <xdr:row>60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015654B-DD18-42F4-859B-9A6544057DC0}"/>
            </a:ext>
          </a:extLst>
        </xdr:cNvPr>
        <xdr:cNvSpPr txBox="1"/>
      </xdr:nvSpPr>
      <xdr:spPr>
        <a:xfrm>
          <a:off x="1118235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765810</xdr:colOff>
      <xdr:row>60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C859EA0-DA1B-4C23-93BB-9A9E934E118F}"/>
            </a:ext>
          </a:extLst>
        </xdr:cNvPr>
        <xdr:cNvSpPr txBox="1"/>
      </xdr:nvSpPr>
      <xdr:spPr>
        <a:xfrm>
          <a:off x="1118235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765810</xdr:colOff>
      <xdr:row>60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E402ECA-3A04-4271-AA02-AFD9A10A9BDD}"/>
            </a:ext>
          </a:extLst>
        </xdr:cNvPr>
        <xdr:cNvSpPr txBox="1"/>
      </xdr:nvSpPr>
      <xdr:spPr>
        <a:xfrm>
          <a:off x="1118235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765810</xdr:colOff>
      <xdr:row>60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FC1E7FD-4793-45A1-B393-E2FBA59104CD}"/>
            </a:ext>
          </a:extLst>
        </xdr:cNvPr>
        <xdr:cNvSpPr txBox="1"/>
      </xdr:nvSpPr>
      <xdr:spPr>
        <a:xfrm>
          <a:off x="1118235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765810</xdr:colOff>
      <xdr:row>60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74B45BC-79F3-4F9E-A6DE-8A49762D0667}"/>
            </a:ext>
          </a:extLst>
        </xdr:cNvPr>
        <xdr:cNvSpPr txBox="1"/>
      </xdr:nvSpPr>
      <xdr:spPr>
        <a:xfrm>
          <a:off x="1118235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765810</xdr:colOff>
      <xdr:row>60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90BAFD5-0F07-4698-A2AC-3C1C619A2770}"/>
            </a:ext>
          </a:extLst>
        </xdr:cNvPr>
        <xdr:cNvSpPr txBox="1"/>
      </xdr:nvSpPr>
      <xdr:spPr>
        <a:xfrm>
          <a:off x="1118235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765810</xdr:colOff>
      <xdr:row>60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494315E-9C48-447D-BF78-D4FE857C128B}"/>
            </a:ext>
          </a:extLst>
        </xdr:cNvPr>
        <xdr:cNvSpPr txBox="1"/>
      </xdr:nvSpPr>
      <xdr:spPr>
        <a:xfrm>
          <a:off x="1118235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765810</xdr:colOff>
      <xdr:row>60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1B355430-EA48-41A5-B7C3-78E04C68D552}"/>
            </a:ext>
          </a:extLst>
        </xdr:cNvPr>
        <xdr:cNvSpPr txBox="1"/>
      </xdr:nvSpPr>
      <xdr:spPr>
        <a:xfrm>
          <a:off x="1118235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765810</xdr:colOff>
      <xdr:row>60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EDFC55DF-0758-41DC-B5E1-3D200E9FC2C3}"/>
            </a:ext>
          </a:extLst>
        </xdr:cNvPr>
        <xdr:cNvSpPr txBox="1"/>
      </xdr:nvSpPr>
      <xdr:spPr>
        <a:xfrm>
          <a:off x="1118235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765810</xdr:colOff>
      <xdr:row>60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3408239A-5A60-4AFF-95A0-5FC4C5331C2E}"/>
            </a:ext>
          </a:extLst>
        </xdr:cNvPr>
        <xdr:cNvSpPr txBox="1"/>
      </xdr:nvSpPr>
      <xdr:spPr>
        <a:xfrm>
          <a:off x="1118235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765810</xdr:colOff>
      <xdr:row>60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7DF7212A-374A-4D7D-ACF0-FC278251C548}"/>
            </a:ext>
          </a:extLst>
        </xdr:cNvPr>
        <xdr:cNvSpPr txBox="1"/>
      </xdr:nvSpPr>
      <xdr:spPr>
        <a:xfrm>
          <a:off x="1118235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765810</xdr:colOff>
      <xdr:row>60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C8FC171C-0F07-4ED6-BD84-27B5E443ED17}"/>
            </a:ext>
          </a:extLst>
        </xdr:cNvPr>
        <xdr:cNvSpPr txBox="1"/>
      </xdr:nvSpPr>
      <xdr:spPr>
        <a:xfrm>
          <a:off x="1118235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765810</xdr:colOff>
      <xdr:row>60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E6D0BF5F-0F16-4A80-8770-6D572BE34B95}"/>
            </a:ext>
          </a:extLst>
        </xdr:cNvPr>
        <xdr:cNvSpPr txBox="1"/>
      </xdr:nvSpPr>
      <xdr:spPr>
        <a:xfrm>
          <a:off x="1118235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765810</xdr:colOff>
      <xdr:row>60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56882A43-43B5-418A-97B0-5DB5CDDAF4AB}"/>
            </a:ext>
          </a:extLst>
        </xdr:cNvPr>
        <xdr:cNvSpPr txBox="1"/>
      </xdr:nvSpPr>
      <xdr:spPr>
        <a:xfrm>
          <a:off x="1118235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765810</xdr:colOff>
      <xdr:row>60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6358DB40-317F-4A8F-8627-72AC68FC42B4}"/>
            </a:ext>
          </a:extLst>
        </xdr:cNvPr>
        <xdr:cNvSpPr txBox="1"/>
      </xdr:nvSpPr>
      <xdr:spPr>
        <a:xfrm>
          <a:off x="1118235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765810</xdr:colOff>
      <xdr:row>60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64FF4004-CCFD-46A4-9427-9796704AD035}"/>
            </a:ext>
          </a:extLst>
        </xdr:cNvPr>
        <xdr:cNvSpPr txBox="1"/>
      </xdr:nvSpPr>
      <xdr:spPr>
        <a:xfrm>
          <a:off x="1118235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765810</xdr:colOff>
      <xdr:row>60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64E57B3C-F445-4A02-9D53-A0B833C9598C}"/>
            </a:ext>
          </a:extLst>
        </xdr:cNvPr>
        <xdr:cNvSpPr txBox="1"/>
      </xdr:nvSpPr>
      <xdr:spPr>
        <a:xfrm>
          <a:off x="1118235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765810</xdr:colOff>
      <xdr:row>60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384F32B7-0F3C-4BB7-9343-DB1E37D239AC}"/>
            </a:ext>
          </a:extLst>
        </xdr:cNvPr>
        <xdr:cNvSpPr txBox="1"/>
      </xdr:nvSpPr>
      <xdr:spPr>
        <a:xfrm>
          <a:off x="1118235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765810</xdr:colOff>
      <xdr:row>60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1A52D58B-BC93-43CB-8DBD-326DA0F2BBCE}"/>
            </a:ext>
          </a:extLst>
        </xdr:cNvPr>
        <xdr:cNvSpPr txBox="1"/>
      </xdr:nvSpPr>
      <xdr:spPr>
        <a:xfrm>
          <a:off x="1118235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765810</xdr:colOff>
      <xdr:row>60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4B9BAB6A-DD24-4D04-9EEC-807D3D6EF83E}"/>
            </a:ext>
          </a:extLst>
        </xdr:cNvPr>
        <xdr:cNvSpPr txBox="1"/>
      </xdr:nvSpPr>
      <xdr:spPr>
        <a:xfrm>
          <a:off x="1118235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765810</xdr:colOff>
      <xdr:row>60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25AAF205-1329-4F1C-9EDE-C45C691C689D}"/>
            </a:ext>
          </a:extLst>
        </xdr:cNvPr>
        <xdr:cNvSpPr txBox="1"/>
      </xdr:nvSpPr>
      <xdr:spPr>
        <a:xfrm>
          <a:off x="1118235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765810</xdr:colOff>
      <xdr:row>60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6BDE3798-4832-4A2B-AE93-C1E332DEEA5B}"/>
            </a:ext>
          </a:extLst>
        </xdr:cNvPr>
        <xdr:cNvSpPr txBox="1"/>
      </xdr:nvSpPr>
      <xdr:spPr>
        <a:xfrm>
          <a:off x="1118235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765810</xdr:colOff>
      <xdr:row>60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EA7C3314-1471-4472-8A25-652E5B3D7AC7}"/>
            </a:ext>
          </a:extLst>
        </xdr:cNvPr>
        <xdr:cNvSpPr txBox="1"/>
      </xdr:nvSpPr>
      <xdr:spPr>
        <a:xfrm>
          <a:off x="1118235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765810</xdr:colOff>
      <xdr:row>62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AA5C7716-442D-4FBD-82E7-6B5F5BDC5087}"/>
            </a:ext>
          </a:extLst>
        </xdr:cNvPr>
        <xdr:cNvSpPr txBox="1"/>
      </xdr:nvSpPr>
      <xdr:spPr>
        <a:xfrm>
          <a:off x="1118235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765810</xdr:colOff>
      <xdr:row>62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9F9922CE-85AB-4580-846A-DF503EA05574}"/>
            </a:ext>
          </a:extLst>
        </xdr:cNvPr>
        <xdr:cNvSpPr txBox="1"/>
      </xdr:nvSpPr>
      <xdr:spPr>
        <a:xfrm>
          <a:off x="1118235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765810</xdr:colOff>
      <xdr:row>62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6BA426EC-D79B-400E-81CC-A0A238757A60}"/>
            </a:ext>
          </a:extLst>
        </xdr:cNvPr>
        <xdr:cNvSpPr txBox="1"/>
      </xdr:nvSpPr>
      <xdr:spPr>
        <a:xfrm>
          <a:off x="1118235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765810</xdr:colOff>
      <xdr:row>62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23E59411-E137-42A3-B291-630EA7D59332}"/>
            </a:ext>
          </a:extLst>
        </xdr:cNvPr>
        <xdr:cNvSpPr txBox="1"/>
      </xdr:nvSpPr>
      <xdr:spPr>
        <a:xfrm>
          <a:off x="1118235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765810</xdr:colOff>
      <xdr:row>62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487C06DE-A58C-4630-8E5F-21629B8789B4}"/>
            </a:ext>
          </a:extLst>
        </xdr:cNvPr>
        <xdr:cNvSpPr txBox="1"/>
      </xdr:nvSpPr>
      <xdr:spPr>
        <a:xfrm>
          <a:off x="1118235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765810</xdr:colOff>
      <xdr:row>62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BD15FA34-BE48-42D2-9394-A4277DB433F0}"/>
            </a:ext>
          </a:extLst>
        </xdr:cNvPr>
        <xdr:cNvSpPr txBox="1"/>
      </xdr:nvSpPr>
      <xdr:spPr>
        <a:xfrm>
          <a:off x="1118235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765810</xdr:colOff>
      <xdr:row>62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D57C36F6-2D9E-47D5-A846-6E5F481D2CF2}"/>
            </a:ext>
          </a:extLst>
        </xdr:cNvPr>
        <xdr:cNvSpPr txBox="1"/>
      </xdr:nvSpPr>
      <xdr:spPr>
        <a:xfrm>
          <a:off x="1118235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765810</xdr:colOff>
      <xdr:row>62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8283322-CC93-4467-B767-16F4DAE446A9}"/>
            </a:ext>
          </a:extLst>
        </xdr:cNvPr>
        <xdr:cNvSpPr txBox="1"/>
      </xdr:nvSpPr>
      <xdr:spPr>
        <a:xfrm>
          <a:off x="1118235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765810</xdr:colOff>
      <xdr:row>62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95EDD6FF-726D-4E3C-BFB8-E5A85DAB9827}"/>
            </a:ext>
          </a:extLst>
        </xdr:cNvPr>
        <xdr:cNvSpPr txBox="1"/>
      </xdr:nvSpPr>
      <xdr:spPr>
        <a:xfrm>
          <a:off x="1118235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765810</xdr:colOff>
      <xdr:row>62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5E26C651-1529-416C-B654-76014F8C6291}"/>
            </a:ext>
          </a:extLst>
        </xdr:cNvPr>
        <xdr:cNvSpPr txBox="1"/>
      </xdr:nvSpPr>
      <xdr:spPr>
        <a:xfrm>
          <a:off x="1118235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765810</xdr:colOff>
      <xdr:row>62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AF5E9068-E257-4F50-8022-5375318E49F4}"/>
            </a:ext>
          </a:extLst>
        </xdr:cNvPr>
        <xdr:cNvSpPr txBox="1"/>
      </xdr:nvSpPr>
      <xdr:spPr>
        <a:xfrm>
          <a:off x="1118235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765810</xdr:colOff>
      <xdr:row>62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8131F9E-6EBB-40A9-AF17-86B816CEA258}"/>
            </a:ext>
          </a:extLst>
        </xdr:cNvPr>
        <xdr:cNvSpPr txBox="1"/>
      </xdr:nvSpPr>
      <xdr:spPr>
        <a:xfrm>
          <a:off x="1118235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765810</xdr:colOff>
      <xdr:row>62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190C7CAB-C073-46E5-A45B-2533EA90AB18}"/>
            </a:ext>
          </a:extLst>
        </xdr:cNvPr>
        <xdr:cNvSpPr txBox="1"/>
      </xdr:nvSpPr>
      <xdr:spPr>
        <a:xfrm>
          <a:off x="1156335" y="233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765810</xdr:colOff>
      <xdr:row>62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9CB36470-4CDB-4DFD-92BF-F87B65E2C730}"/>
            </a:ext>
          </a:extLst>
        </xdr:cNvPr>
        <xdr:cNvSpPr txBox="1"/>
      </xdr:nvSpPr>
      <xdr:spPr>
        <a:xfrm>
          <a:off x="1156335" y="233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765810</xdr:colOff>
      <xdr:row>62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5EDB0943-B323-448E-B57E-1243061CAFFD}"/>
            </a:ext>
          </a:extLst>
        </xdr:cNvPr>
        <xdr:cNvSpPr txBox="1"/>
      </xdr:nvSpPr>
      <xdr:spPr>
        <a:xfrm>
          <a:off x="1156335" y="233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765810</xdr:colOff>
      <xdr:row>62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76D34E3F-AFE7-42A3-BD1E-0014011110FF}"/>
            </a:ext>
          </a:extLst>
        </xdr:cNvPr>
        <xdr:cNvSpPr txBox="1"/>
      </xdr:nvSpPr>
      <xdr:spPr>
        <a:xfrm>
          <a:off x="1156335" y="233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765810</xdr:colOff>
      <xdr:row>62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AD9EF9ED-37EA-4AA1-9079-C98C383FBC8D}"/>
            </a:ext>
          </a:extLst>
        </xdr:cNvPr>
        <xdr:cNvSpPr txBox="1"/>
      </xdr:nvSpPr>
      <xdr:spPr>
        <a:xfrm>
          <a:off x="1156335" y="233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765810</xdr:colOff>
      <xdr:row>62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CFE63BBF-CF4C-45AE-8D30-749440ECDE4D}"/>
            </a:ext>
          </a:extLst>
        </xdr:cNvPr>
        <xdr:cNvSpPr txBox="1"/>
      </xdr:nvSpPr>
      <xdr:spPr>
        <a:xfrm>
          <a:off x="1156335" y="233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765810</xdr:colOff>
      <xdr:row>62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BA9A4629-C993-43D4-B7B1-4EDF1808A139}"/>
            </a:ext>
          </a:extLst>
        </xdr:cNvPr>
        <xdr:cNvSpPr txBox="1"/>
      </xdr:nvSpPr>
      <xdr:spPr>
        <a:xfrm>
          <a:off x="1156335" y="233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765810</xdr:colOff>
      <xdr:row>62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5B6DC67E-F9D5-498E-9794-D1A9FFC3D737}"/>
            </a:ext>
          </a:extLst>
        </xdr:cNvPr>
        <xdr:cNvSpPr txBox="1"/>
      </xdr:nvSpPr>
      <xdr:spPr>
        <a:xfrm>
          <a:off x="1156335" y="233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765810</xdr:colOff>
      <xdr:row>62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A57398E9-E719-46B5-8A56-ECB441559567}"/>
            </a:ext>
          </a:extLst>
        </xdr:cNvPr>
        <xdr:cNvSpPr txBox="1"/>
      </xdr:nvSpPr>
      <xdr:spPr>
        <a:xfrm>
          <a:off x="1156335" y="233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765810</xdr:colOff>
      <xdr:row>62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C730C01D-0D7C-4699-BBF0-93E77B0E9897}"/>
            </a:ext>
          </a:extLst>
        </xdr:cNvPr>
        <xdr:cNvSpPr txBox="1"/>
      </xdr:nvSpPr>
      <xdr:spPr>
        <a:xfrm>
          <a:off x="1156335" y="233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765810</xdr:colOff>
      <xdr:row>62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0C8E73F1-0015-4936-82FF-303E9B6EBA0D}"/>
            </a:ext>
          </a:extLst>
        </xdr:cNvPr>
        <xdr:cNvSpPr txBox="1"/>
      </xdr:nvSpPr>
      <xdr:spPr>
        <a:xfrm>
          <a:off x="1156335" y="233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765810</xdr:colOff>
      <xdr:row>62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1E179A75-9484-406A-BEF7-87C2FD1EAFDD}"/>
            </a:ext>
          </a:extLst>
        </xdr:cNvPr>
        <xdr:cNvSpPr txBox="1"/>
      </xdr:nvSpPr>
      <xdr:spPr>
        <a:xfrm>
          <a:off x="1156335" y="233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A6B12-E4C0-4FC6-AE31-5A8D354E159C}">
  <dimension ref="A2:F205"/>
  <sheetViews>
    <sheetView tabSelected="1" workbookViewId="0">
      <selection activeCell="C22" sqref="C22"/>
    </sheetView>
  </sheetViews>
  <sheetFormatPr defaultRowHeight="16.5" x14ac:dyDescent="0.25"/>
  <cols>
    <col min="1" max="1" width="5.85546875" style="196" customWidth="1"/>
    <col min="2" max="2" width="27.7109375" style="196" customWidth="1"/>
    <col min="3" max="3" width="53.85546875" style="177" customWidth="1"/>
    <col min="4" max="4" width="6.5703125" style="197" customWidth="1"/>
    <col min="5" max="5" width="10.42578125" style="86" customWidth="1"/>
    <col min="6" max="6" width="9" style="86" customWidth="1"/>
    <col min="7" max="208" width="9.140625" style="177"/>
    <col min="209" max="209" width="5.85546875" style="177" customWidth="1"/>
    <col min="210" max="210" width="22.85546875" style="177" customWidth="1"/>
    <col min="211" max="211" width="44.7109375" style="177" customWidth="1"/>
    <col min="212" max="212" width="6.5703125" style="177" customWidth="1"/>
    <col min="213" max="213" width="10.42578125" style="177" customWidth="1"/>
    <col min="214" max="214" width="11.140625" style="177" customWidth="1"/>
    <col min="215" max="215" width="15.5703125" style="177" customWidth="1"/>
    <col min="216" max="216" width="17.28515625" style="177" customWidth="1"/>
    <col min="217" max="217" width="15.42578125" style="177" customWidth="1"/>
    <col min="218" max="218" width="8.28515625" style="177" customWidth="1"/>
    <col min="219" max="219" width="14.28515625" style="177" customWidth="1"/>
    <col min="220" max="220" width="17.42578125" style="177" customWidth="1"/>
    <col min="221" max="221" width="10.5703125" style="177" customWidth="1"/>
    <col min="222" max="222" width="18.28515625" style="177" customWidth="1"/>
    <col min="223" max="223" width="9.140625" style="177"/>
    <col min="224" max="224" width="18.7109375" style="177" customWidth="1"/>
    <col min="225" max="225" width="19.7109375" style="177" customWidth="1"/>
    <col min="226" max="464" width="9.140625" style="177"/>
    <col min="465" max="465" width="5.85546875" style="177" customWidth="1"/>
    <col min="466" max="466" width="22.85546875" style="177" customWidth="1"/>
    <col min="467" max="467" width="44.7109375" style="177" customWidth="1"/>
    <col min="468" max="468" width="6.5703125" style="177" customWidth="1"/>
    <col min="469" max="469" width="10.42578125" style="177" customWidth="1"/>
    <col min="470" max="470" width="11.140625" style="177" customWidth="1"/>
    <col min="471" max="471" width="15.5703125" style="177" customWidth="1"/>
    <col min="472" max="472" width="17.28515625" style="177" customWidth="1"/>
    <col min="473" max="473" width="15.42578125" style="177" customWidth="1"/>
    <col min="474" max="474" width="8.28515625" style="177" customWidth="1"/>
    <col min="475" max="475" width="14.28515625" style="177" customWidth="1"/>
    <col min="476" max="476" width="17.42578125" style="177" customWidth="1"/>
    <col min="477" max="477" width="10.5703125" style="177" customWidth="1"/>
    <col min="478" max="478" width="18.28515625" style="177" customWidth="1"/>
    <col min="479" max="479" width="9.140625" style="177"/>
    <col min="480" max="480" width="18.7109375" style="177" customWidth="1"/>
    <col min="481" max="481" width="19.7109375" style="177" customWidth="1"/>
    <col min="482" max="720" width="9.140625" style="177"/>
    <col min="721" max="721" width="5.85546875" style="177" customWidth="1"/>
    <col min="722" max="722" width="22.85546875" style="177" customWidth="1"/>
    <col min="723" max="723" width="44.7109375" style="177" customWidth="1"/>
    <col min="724" max="724" width="6.5703125" style="177" customWidth="1"/>
    <col min="725" max="725" width="10.42578125" style="177" customWidth="1"/>
    <col min="726" max="726" width="11.140625" style="177" customWidth="1"/>
    <col min="727" max="727" width="15.5703125" style="177" customWidth="1"/>
    <col min="728" max="728" width="17.28515625" style="177" customWidth="1"/>
    <col min="729" max="729" width="15.42578125" style="177" customWidth="1"/>
    <col min="730" max="730" width="8.28515625" style="177" customWidth="1"/>
    <col min="731" max="731" width="14.28515625" style="177" customWidth="1"/>
    <col min="732" max="732" width="17.42578125" style="177" customWidth="1"/>
    <col min="733" max="733" width="10.5703125" style="177" customWidth="1"/>
    <col min="734" max="734" width="18.28515625" style="177" customWidth="1"/>
    <col min="735" max="735" width="9.140625" style="177"/>
    <col min="736" max="736" width="18.7109375" style="177" customWidth="1"/>
    <col min="737" max="737" width="19.7109375" style="177" customWidth="1"/>
    <col min="738" max="976" width="9.140625" style="177"/>
    <col min="977" max="977" width="5.85546875" style="177" customWidth="1"/>
    <col min="978" max="978" width="22.85546875" style="177" customWidth="1"/>
    <col min="979" max="979" width="44.7109375" style="177" customWidth="1"/>
    <col min="980" max="980" width="6.5703125" style="177" customWidth="1"/>
    <col min="981" max="981" width="10.42578125" style="177" customWidth="1"/>
    <col min="982" max="982" width="11.140625" style="177" customWidth="1"/>
    <col min="983" max="983" width="15.5703125" style="177" customWidth="1"/>
    <col min="984" max="984" width="17.28515625" style="177" customWidth="1"/>
    <col min="985" max="985" width="15.42578125" style="177" customWidth="1"/>
    <col min="986" max="986" width="8.28515625" style="177" customWidth="1"/>
    <col min="987" max="987" width="14.28515625" style="177" customWidth="1"/>
    <col min="988" max="988" width="17.42578125" style="177" customWidth="1"/>
    <col min="989" max="989" width="10.5703125" style="177" customWidth="1"/>
    <col min="990" max="990" width="18.28515625" style="177" customWidth="1"/>
    <col min="991" max="991" width="9.140625" style="177"/>
    <col min="992" max="992" width="18.7109375" style="177" customWidth="1"/>
    <col min="993" max="993" width="19.7109375" style="177" customWidth="1"/>
    <col min="994" max="1232" width="9.140625" style="177"/>
    <col min="1233" max="1233" width="5.85546875" style="177" customWidth="1"/>
    <col min="1234" max="1234" width="22.85546875" style="177" customWidth="1"/>
    <col min="1235" max="1235" width="44.7109375" style="177" customWidth="1"/>
    <col min="1236" max="1236" width="6.5703125" style="177" customWidth="1"/>
    <col min="1237" max="1237" width="10.42578125" style="177" customWidth="1"/>
    <col min="1238" max="1238" width="11.140625" style="177" customWidth="1"/>
    <col min="1239" max="1239" width="15.5703125" style="177" customWidth="1"/>
    <col min="1240" max="1240" width="17.28515625" style="177" customWidth="1"/>
    <col min="1241" max="1241" width="15.42578125" style="177" customWidth="1"/>
    <col min="1242" max="1242" width="8.28515625" style="177" customWidth="1"/>
    <col min="1243" max="1243" width="14.28515625" style="177" customWidth="1"/>
    <col min="1244" max="1244" width="17.42578125" style="177" customWidth="1"/>
    <col min="1245" max="1245" width="10.5703125" style="177" customWidth="1"/>
    <col min="1246" max="1246" width="18.28515625" style="177" customWidth="1"/>
    <col min="1247" max="1247" width="9.140625" style="177"/>
    <col min="1248" max="1248" width="18.7109375" style="177" customWidth="1"/>
    <col min="1249" max="1249" width="19.7109375" style="177" customWidth="1"/>
    <col min="1250" max="1488" width="9.140625" style="177"/>
    <col min="1489" max="1489" width="5.85546875" style="177" customWidth="1"/>
    <col min="1490" max="1490" width="22.85546875" style="177" customWidth="1"/>
    <col min="1491" max="1491" width="44.7109375" style="177" customWidth="1"/>
    <col min="1492" max="1492" width="6.5703125" style="177" customWidth="1"/>
    <col min="1493" max="1493" width="10.42578125" style="177" customWidth="1"/>
    <col min="1494" max="1494" width="11.140625" style="177" customWidth="1"/>
    <col min="1495" max="1495" width="15.5703125" style="177" customWidth="1"/>
    <col min="1496" max="1496" width="17.28515625" style="177" customWidth="1"/>
    <col min="1497" max="1497" width="15.42578125" style="177" customWidth="1"/>
    <col min="1498" max="1498" width="8.28515625" style="177" customWidth="1"/>
    <col min="1499" max="1499" width="14.28515625" style="177" customWidth="1"/>
    <col min="1500" max="1500" width="17.42578125" style="177" customWidth="1"/>
    <col min="1501" max="1501" width="10.5703125" style="177" customWidth="1"/>
    <col min="1502" max="1502" width="18.28515625" style="177" customWidth="1"/>
    <col min="1503" max="1503" width="9.140625" style="177"/>
    <col min="1504" max="1504" width="18.7109375" style="177" customWidth="1"/>
    <col min="1505" max="1505" width="19.7109375" style="177" customWidth="1"/>
    <col min="1506" max="1744" width="9.140625" style="177"/>
    <col min="1745" max="1745" width="5.85546875" style="177" customWidth="1"/>
    <col min="1746" max="1746" width="22.85546875" style="177" customWidth="1"/>
    <col min="1747" max="1747" width="44.7109375" style="177" customWidth="1"/>
    <col min="1748" max="1748" width="6.5703125" style="177" customWidth="1"/>
    <col min="1749" max="1749" width="10.42578125" style="177" customWidth="1"/>
    <col min="1750" max="1750" width="11.140625" style="177" customWidth="1"/>
    <col min="1751" max="1751" width="15.5703125" style="177" customWidth="1"/>
    <col min="1752" max="1752" width="17.28515625" style="177" customWidth="1"/>
    <col min="1753" max="1753" width="15.42578125" style="177" customWidth="1"/>
    <col min="1754" max="1754" width="8.28515625" style="177" customWidth="1"/>
    <col min="1755" max="1755" width="14.28515625" style="177" customWidth="1"/>
    <col min="1756" max="1756" width="17.42578125" style="177" customWidth="1"/>
    <col min="1757" max="1757" width="10.5703125" style="177" customWidth="1"/>
    <col min="1758" max="1758" width="18.28515625" style="177" customWidth="1"/>
    <col min="1759" max="1759" width="9.140625" style="177"/>
    <col min="1760" max="1760" width="18.7109375" style="177" customWidth="1"/>
    <col min="1761" max="1761" width="19.7109375" style="177" customWidth="1"/>
    <col min="1762" max="2000" width="9.140625" style="177"/>
    <col min="2001" max="2001" width="5.85546875" style="177" customWidth="1"/>
    <col min="2002" max="2002" width="22.85546875" style="177" customWidth="1"/>
    <col min="2003" max="2003" width="44.7109375" style="177" customWidth="1"/>
    <col min="2004" max="2004" width="6.5703125" style="177" customWidth="1"/>
    <col min="2005" max="2005" width="10.42578125" style="177" customWidth="1"/>
    <col min="2006" max="2006" width="11.140625" style="177" customWidth="1"/>
    <col min="2007" max="2007" width="15.5703125" style="177" customWidth="1"/>
    <col min="2008" max="2008" width="17.28515625" style="177" customWidth="1"/>
    <col min="2009" max="2009" width="15.42578125" style="177" customWidth="1"/>
    <col min="2010" max="2010" width="8.28515625" style="177" customWidth="1"/>
    <col min="2011" max="2011" width="14.28515625" style="177" customWidth="1"/>
    <col min="2012" max="2012" width="17.42578125" style="177" customWidth="1"/>
    <col min="2013" max="2013" width="10.5703125" style="177" customWidth="1"/>
    <col min="2014" max="2014" width="18.28515625" style="177" customWidth="1"/>
    <col min="2015" max="2015" width="9.140625" style="177"/>
    <col min="2016" max="2016" width="18.7109375" style="177" customWidth="1"/>
    <col min="2017" max="2017" width="19.7109375" style="177" customWidth="1"/>
    <col min="2018" max="2256" width="9.140625" style="177"/>
    <col min="2257" max="2257" width="5.85546875" style="177" customWidth="1"/>
    <col min="2258" max="2258" width="22.85546875" style="177" customWidth="1"/>
    <col min="2259" max="2259" width="44.7109375" style="177" customWidth="1"/>
    <col min="2260" max="2260" width="6.5703125" style="177" customWidth="1"/>
    <col min="2261" max="2261" width="10.42578125" style="177" customWidth="1"/>
    <col min="2262" max="2262" width="11.140625" style="177" customWidth="1"/>
    <col min="2263" max="2263" width="15.5703125" style="177" customWidth="1"/>
    <col min="2264" max="2264" width="17.28515625" style="177" customWidth="1"/>
    <col min="2265" max="2265" width="15.42578125" style="177" customWidth="1"/>
    <col min="2266" max="2266" width="8.28515625" style="177" customWidth="1"/>
    <col min="2267" max="2267" width="14.28515625" style="177" customWidth="1"/>
    <col min="2268" max="2268" width="17.42578125" style="177" customWidth="1"/>
    <col min="2269" max="2269" width="10.5703125" style="177" customWidth="1"/>
    <col min="2270" max="2270" width="18.28515625" style="177" customWidth="1"/>
    <col min="2271" max="2271" width="9.140625" style="177"/>
    <col min="2272" max="2272" width="18.7109375" style="177" customWidth="1"/>
    <col min="2273" max="2273" width="19.7109375" style="177" customWidth="1"/>
    <col min="2274" max="2512" width="9.140625" style="177"/>
    <col min="2513" max="2513" width="5.85546875" style="177" customWidth="1"/>
    <col min="2514" max="2514" width="22.85546875" style="177" customWidth="1"/>
    <col min="2515" max="2515" width="44.7109375" style="177" customWidth="1"/>
    <col min="2516" max="2516" width="6.5703125" style="177" customWidth="1"/>
    <col min="2517" max="2517" width="10.42578125" style="177" customWidth="1"/>
    <col min="2518" max="2518" width="11.140625" style="177" customWidth="1"/>
    <col min="2519" max="2519" width="15.5703125" style="177" customWidth="1"/>
    <col min="2520" max="2520" width="17.28515625" style="177" customWidth="1"/>
    <col min="2521" max="2521" width="15.42578125" style="177" customWidth="1"/>
    <col min="2522" max="2522" width="8.28515625" style="177" customWidth="1"/>
    <col min="2523" max="2523" width="14.28515625" style="177" customWidth="1"/>
    <col min="2524" max="2524" width="17.42578125" style="177" customWidth="1"/>
    <col min="2525" max="2525" width="10.5703125" style="177" customWidth="1"/>
    <col min="2526" max="2526" width="18.28515625" style="177" customWidth="1"/>
    <col min="2527" max="2527" width="9.140625" style="177"/>
    <col min="2528" max="2528" width="18.7109375" style="177" customWidth="1"/>
    <col min="2529" max="2529" width="19.7109375" style="177" customWidth="1"/>
    <col min="2530" max="2768" width="9.140625" style="177"/>
    <col min="2769" max="2769" width="5.85546875" style="177" customWidth="1"/>
    <col min="2770" max="2770" width="22.85546875" style="177" customWidth="1"/>
    <col min="2771" max="2771" width="44.7109375" style="177" customWidth="1"/>
    <col min="2772" max="2772" width="6.5703125" style="177" customWidth="1"/>
    <col min="2773" max="2773" width="10.42578125" style="177" customWidth="1"/>
    <col min="2774" max="2774" width="11.140625" style="177" customWidth="1"/>
    <col min="2775" max="2775" width="15.5703125" style="177" customWidth="1"/>
    <col min="2776" max="2776" width="17.28515625" style="177" customWidth="1"/>
    <col min="2777" max="2777" width="15.42578125" style="177" customWidth="1"/>
    <col min="2778" max="2778" width="8.28515625" style="177" customWidth="1"/>
    <col min="2779" max="2779" width="14.28515625" style="177" customWidth="1"/>
    <col min="2780" max="2780" width="17.42578125" style="177" customWidth="1"/>
    <col min="2781" max="2781" width="10.5703125" style="177" customWidth="1"/>
    <col min="2782" max="2782" width="18.28515625" style="177" customWidth="1"/>
    <col min="2783" max="2783" width="9.140625" style="177"/>
    <col min="2784" max="2784" width="18.7109375" style="177" customWidth="1"/>
    <col min="2785" max="2785" width="19.7109375" style="177" customWidth="1"/>
    <col min="2786" max="3024" width="9.140625" style="177"/>
    <col min="3025" max="3025" width="5.85546875" style="177" customWidth="1"/>
    <col min="3026" max="3026" width="22.85546875" style="177" customWidth="1"/>
    <col min="3027" max="3027" width="44.7109375" style="177" customWidth="1"/>
    <col min="3028" max="3028" width="6.5703125" style="177" customWidth="1"/>
    <col min="3029" max="3029" width="10.42578125" style="177" customWidth="1"/>
    <col min="3030" max="3030" width="11.140625" style="177" customWidth="1"/>
    <col min="3031" max="3031" width="15.5703125" style="177" customWidth="1"/>
    <col min="3032" max="3032" width="17.28515625" style="177" customWidth="1"/>
    <col min="3033" max="3033" width="15.42578125" style="177" customWidth="1"/>
    <col min="3034" max="3034" width="8.28515625" style="177" customWidth="1"/>
    <col min="3035" max="3035" width="14.28515625" style="177" customWidth="1"/>
    <col min="3036" max="3036" width="17.42578125" style="177" customWidth="1"/>
    <col min="3037" max="3037" width="10.5703125" style="177" customWidth="1"/>
    <col min="3038" max="3038" width="18.28515625" style="177" customWidth="1"/>
    <col min="3039" max="3039" width="9.140625" style="177"/>
    <col min="3040" max="3040" width="18.7109375" style="177" customWidth="1"/>
    <col min="3041" max="3041" width="19.7109375" style="177" customWidth="1"/>
    <col min="3042" max="3280" width="9.140625" style="177"/>
    <col min="3281" max="3281" width="5.85546875" style="177" customWidth="1"/>
    <col min="3282" max="3282" width="22.85546875" style="177" customWidth="1"/>
    <col min="3283" max="3283" width="44.7109375" style="177" customWidth="1"/>
    <col min="3284" max="3284" width="6.5703125" style="177" customWidth="1"/>
    <col min="3285" max="3285" width="10.42578125" style="177" customWidth="1"/>
    <col min="3286" max="3286" width="11.140625" style="177" customWidth="1"/>
    <col min="3287" max="3287" width="15.5703125" style="177" customWidth="1"/>
    <col min="3288" max="3288" width="17.28515625" style="177" customWidth="1"/>
    <col min="3289" max="3289" width="15.42578125" style="177" customWidth="1"/>
    <col min="3290" max="3290" width="8.28515625" style="177" customWidth="1"/>
    <col min="3291" max="3291" width="14.28515625" style="177" customWidth="1"/>
    <col min="3292" max="3292" width="17.42578125" style="177" customWidth="1"/>
    <col min="3293" max="3293" width="10.5703125" style="177" customWidth="1"/>
    <col min="3294" max="3294" width="18.28515625" style="177" customWidth="1"/>
    <col min="3295" max="3295" width="9.140625" style="177"/>
    <col min="3296" max="3296" width="18.7109375" style="177" customWidth="1"/>
    <col min="3297" max="3297" width="19.7109375" style="177" customWidth="1"/>
    <col min="3298" max="3536" width="9.140625" style="177"/>
    <col min="3537" max="3537" width="5.85546875" style="177" customWidth="1"/>
    <col min="3538" max="3538" width="22.85546875" style="177" customWidth="1"/>
    <col min="3539" max="3539" width="44.7109375" style="177" customWidth="1"/>
    <col min="3540" max="3540" width="6.5703125" style="177" customWidth="1"/>
    <col min="3541" max="3541" width="10.42578125" style="177" customWidth="1"/>
    <col min="3542" max="3542" width="11.140625" style="177" customWidth="1"/>
    <col min="3543" max="3543" width="15.5703125" style="177" customWidth="1"/>
    <col min="3544" max="3544" width="17.28515625" style="177" customWidth="1"/>
    <col min="3545" max="3545" width="15.42578125" style="177" customWidth="1"/>
    <col min="3546" max="3546" width="8.28515625" style="177" customWidth="1"/>
    <col min="3547" max="3547" width="14.28515625" style="177" customWidth="1"/>
    <col min="3548" max="3548" width="17.42578125" style="177" customWidth="1"/>
    <col min="3549" max="3549" width="10.5703125" style="177" customWidth="1"/>
    <col min="3550" max="3550" width="18.28515625" style="177" customWidth="1"/>
    <col min="3551" max="3551" width="9.140625" style="177"/>
    <col min="3552" max="3552" width="18.7109375" style="177" customWidth="1"/>
    <col min="3553" max="3553" width="19.7109375" style="177" customWidth="1"/>
    <col min="3554" max="3792" width="9.140625" style="177"/>
    <col min="3793" max="3793" width="5.85546875" style="177" customWidth="1"/>
    <col min="3794" max="3794" width="22.85546875" style="177" customWidth="1"/>
    <col min="3795" max="3795" width="44.7109375" style="177" customWidth="1"/>
    <col min="3796" max="3796" width="6.5703125" style="177" customWidth="1"/>
    <col min="3797" max="3797" width="10.42578125" style="177" customWidth="1"/>
    <col min="3798" max="3798" width="11.140625" style="177" customWidth="1"/>
    <col min="3799" max="3799" width="15.5703125" style="177" customWidth="1"/>
    <col min="3800" max="3800" width="17.28515625" style="177" customWidth="1"/>
    <col min="3801" max="3801" width="15.42578125" style="177" customWidth="1"/>
    <col min="3802" max="3802" width="8.28515625" style="177" customWidth="1"/>
    <col min="3803" max="3803" width="14.28515625" style="177" customWidth="1"/>
    <col min="3804" max="3804" width="17.42578125" style="177" customWidth="1"/>
    <col min="3805" max="3805" width="10.5703125" style="177" customWidth="1"/>
    <col min="3806" max="3806" width="18.28515625" style="177" customWidth="1"/>
    <col min="3807" max="3807" width="9.140625" style="177"/>
    <col min="3808" max="3808" width="18.7109375" style="177" customWidth="1"/>
    <col min="3809" max="3809" width="19.7109375" style="177" customWidth="1"/>
    <col min="3810" max="4048" width="9.140625" style="177"/>
    <col min="4049" max="4049" width="5.85546875" style="177" customWidth="1"/>
    <col min="4050" max="4050" width="22.85546875" style="177" customWidth="1"/>
    <col min="4051" max="4051" width="44.7109375" style="177" customWidth="1"/>
    <col min="4052" max="4052" width="6.5703125" style="177" customWidth="1"/>
    <col min="4053" max="4053" width="10.42578125" style="177" customWidth="1"/>
    <col min="4054" max="4054" width="11.140625" style="177" customWidth="1"/>
    <col min="4055" max="4055" width="15.5703125" style="177" customWidth="1"/>
    <col min="4056" max="4056" width="17.28515625" style="177" customWidth="1"/>
    <col min="4057" max="4057" width="15.42578125" style="177" customWidth="1"/>
    <col min="4058" max="4058" width="8.28515625" style="177" customWidth="1"/>
    <col min="4059" max="4059" width="14.28515625" style="177" customWidth="1"/>
    <col min="4060" max="4060" width="17.42578125" style="177" customWidth="1"/>
    <col min="4061" max="4061" width="10.5703125" style="177" customWidth="1"/>
    <col min="4062" max="4062" width="18.28515625" style="177" customWidth="1"/>
    <col min="4063" max="4063" width="9.140625" style="177"/>
    <col min="4064" max="4064" width="18.7109375" style="177" customWidth="1"/>
    <col min="4065" max="4065" width="19.7109375" style="177" customWidth="1"/>
    <col min="4066" max="4304" width="9.140625" style="177"/>
    <col min="4305" max="4305" width="5.85546875" style="177" customWidth="1"/>
    <col min="4306" max="4306" width="22.85546875" style="177" customWidth="1"/>
    <col min="4307" max="4307" width="44.7109375" style="177" customWidth="1"/>
    <col min="4308" max="4308" width="6.5703125" style="177" customWidth="1"/>
    <col min="4309" max="4309" width="10.42578125" style="177" customWidth="1"/>
    <col min="4310" max="4310" width="11.140625" style="177" customWidth="1"/>
    <col min="4311" max="4311" width="15.5703125" style="177" customWidth="1"/>
    <col min="4312" max="4312" width="17.28515625" style="177" customWidth="1"/>
    <col min="4313" max="4313" width="15.42578125" style="177" customWidth="1"/>
    <col min="4314" max="4314" width="8.28515625" style="177" customWidth="1"/>
    <col min="4315" max="4315" width="14.28515625" style="177" customWidth="1"/>
    <col min="4316" max="4316" width="17.42578125" style="177" customWidth="1"/>
    <col min="4317" max="4317" width="10.5703125" style="177" customWidth="1"/>
    <col min="4318" max="4318" width="18.28515625" style="177" customWidth="1"/>
    <col min="4319" max="4319" width="9.140625" style="177"/>
    <col min="4320" max="4320" width="18.7109375" style="177" customWidth="1"/>
    <col min="4321" max="4321" width="19.7109375" style="177" customWidth="1"/>
    <col min="4322" max="4560" width="9.140625" style="177"/>
    <col min="4561" max="4561" width="5.85546875" style="177" customWidth="1"/>
    <col min="4562" max="4562" width="22.85546875" style="177" customWidth="1"/>
    <col min="4563" max="4563" width="44.7109375" style="177" customWidth="1"/>
    <col min="4564" max="4564" width="6.5703125" style="177" customWidth="1"/>
    <col min="4565" max="4565" width="10.42578125" style="177" customWidth="1"/>
    <col min="4566" max="4566" width="11.140625" style="177" customWidth="1"/>
    <col min="4567" max="4567" width="15.5703125" style="177" customWidth="1"/>
    <col min="4568" max="4568" width="17.28515625" style="177" customWidth="1"/>
    <col min="4569" max="4569" width="15.42578125" style="177" customWidth="1"/>
    <col min="4570" max="4570" width="8.28515625" style="177" customWidth="1"/>
    <col min="4571" max="4571" width="14.28515625" style="177" customWidth="1"/>
    <col min="4572" max="4572" width="17.42578125" style="177" customWidth="1"/>
    <col min="4573" max="4573" width="10.5703125" style="177" customWidth="1"/>
    <col min="4574" max="4574" width="18.28515625" style="177" customWidth="1"/>
    <col min="4575" max="4575" width="9.140625" style="177"/>
    <col min="4576" max="4576" width="18.7109375" style="177" customWidth="1"/>
    <col min="4577" max="4577" width="19.7109375" style="177" customWidth="1"/>
    <col min="4578" max="4816" width="9.140625" style="177"/>
    <col min="4817" max="4817" width="5.85546875" style="177" customWidth="1"/>
    <col min="4818" max="4818" width="22.85546875" style="177" customWidth="1"/>
    <col min="4819" max="4819" width="44.7109375" style="177" customWidth="1"/>
    <col min="4820" max="4820" width="6.5703125" style="177" customWidth="1"/>
    <col min="4821" max="4821" width="10.42578125" style="177" customWidth="1"/>
    <col min="4822" max="4822" width="11.140625" style="177" customWidth="1"/>
    <col min="4823" max="4823" width="15.5703125" style="177" customWidth="1"/>
    <col min="4824" max="4824" width="17.28515625" style="177" customWidth="1"/>
    <col min="4825" max="4825" width="15.42578125" style="177" customWidth="1"/>
    <col min="4826" max="4826" width="8.28515625" style="177" customWidth="1"/>
    <col min="4827" max="4827" width="14.28515625" style="177" customWidth="1"/>
    <col min="4828" max="4828" width="17.42578125" style="177" customWidth="1"/>
    <col min="4829" max="4829" width="10.5703125" style="177" customWidth="1"/>
    <col min="4830" max="4830" width="18.28515625" style="177" customWidth="1"/>
    <col min="4831" max="4831" width="9.140625" style="177"/>
    <col min="4832" max="4832" width="18.7109375" style="177" customWidth="1"/>
    <col min="4833" max="4833" width="19.7109375" style="177" customWidth="1"/>
    <col min="4834" max="5072" width="9.140625" style="177"/>
    <col min="5073" max="5073" width="5.85546875" style="177" customWidth="1"/>
    <col min="5074" max="5074" width="22.85546875" style="177" customWidth="1"/>
    <col min="5075" max="5075" width="44.7109375" style="177" customWidth="1"/>
    <col min="5076" max="5076" width="6.5703125" style="177" customWidth="1"/>
    <col min="5077" max="5077" width="10.42578125" style="177" customWidth="1"/>
    <col min="5078" max="5078" width="11.140625" style="177" customWidth="1"/>
    <col min="5079" max="5079" width="15.5703125" style="177" customWidth="1"/>
    <col min="5080" max="5080" width="17.28515625" style="177" customWidth="1"/>
    <col min="5081" max="5081" width="15.42578125" style="177" customWidth="1"/>
    <col min="5082" max="5082" width="8.28515625" style="177" customWidth="1"/>
    <col min="5083" max="5083" width="14.28515625" style="177" customWidth="1"/>
    <col min="5084" max="5084" width="17.42578125" style="177" customWidth="1"/>
    <col min="5085" max="5085" width="10.5703125" style="177" customWidth="1"/>
    <col min="5086" max="5086" width="18.28515625" style="177" customWidth="1"/>
    <col min="5087" max="5087" width="9.140625" style="177"/>
    <col min="5088" max="5088" width="18.7109375" style="177" customWidth="1"/>
    <col min="5089" max="5089" width="19.7109375" style="177" customWidth="1"/>
    <col min="5090" max="5328" width="9.140625" style="177"/>
    <col min="5329" max="5329" width="5.85546875" style="177" customWidth="1"/>
    <col min="5330" max="5330" width="22.85546875" style="177" customWidth="1"/>
    <col min="5331" max="5331" width="44.7109375" style="177" customWidth="1"/>
    <col min="5332" max="5332" width="6.5703125" style="177" customWidth="1"/>
    <col min="5333" max="5333" width="10.42578125" style="177" customWidth="1"/>
    <col min="5334" max="5334" width="11.140625" style="177" customWidth="1"/>
    <col min="5335" max="5335" width="15.5703125" style="177" customWidth="1"/>
    <col min="5336" max="5336" width="17.28515625" style="177" customWidth="1"/>
    <col min="5337" max="5337" width="15.42578125" style="177" customWidth="1"/>
    <col min="5338" max="5338" width="8.28515625" style="177" customWidth="1"/>
    <col min="5339" max="5339" width="14.28515625" style="177" customWidth="1"/>
    <col min="5340" max="5340" width="17.42578125" style="177" customWidth="1"/>
    <col min="5341" max="5341" width="10.5703125" style="177" customWidth="1"/>
    <col min="5342" max="5342" width="18.28515625" style="177" customWidth="1"/>
    <col min="5343" max="5343" width="9.140625" style="177"/>
    <col min="5344" max="5344" width="18.7109375" style="177" customWidth="1"/>
    <col min="5345" max="5345" width="19.7109375" style="177" customWidth="1"/>
    <col min="5346" max="5584" width="9.140625" style="177"/>
    <col min="5585" max="5585" width="5.85546875" style="177" customWidth="1"/>
    <col min="5586" max="5586" width="22.85546875" style="177" customWidth="1"/>
    <col min="5587" max="5587" width="44.7109375" style="177" customWidth="1"/>
    <col min="5588" max="5588" width="6.5703125" style="177" customWidth="1"/>
    <col min="5589" max="5589" width="10.42578125" style="177" customWidth="1"/>
    <col min="5590" max="5590" width="11.140625" style="177" customWidth="1"/>
    <col min="5591" max="5591" width="15.5703125" style="177" customWidth="1"/>
    <col min="5592" max="5592" width="17.28515625" style="177" customWidth="1"/>
    <col min="5593" max="5593" width="15.42578125" style="177" customWidth="1"/>
    <col min="5594" max="5594" width="8.28515625" style="177" customWidth="1"/>
    <col min="5595" max="5595" width="14.28515625" style="177" customWidth="1"/>
    <col min="5596" max="5596" width="17.42578125" style="177" customWidth="1"/>
    <col min="5597" max="5597" width="10.5703125" style="177" customWidth="1"/>
    <col min="5598" max="5598" width="18.28515625" style="177" customWidth="1"/>
    <col min="5599" max="5599" width="9.140625" style="177"/>
    <col min="5600" max="5600" width="18.7109375" style="177" customWidth="1"/>
    <col min="5601" max="5601" width="19.7109375" style="177" customWidth="1"/>
    <col min="5602" max="5840" width="9.140625" style="177"/>
    <col min="5841" max="5841" width="5.85546875" style="177" customWidth="1"/>
    <col min="5842" max="5842" width="22.85546875" style="177" customWidth="1"/>
    <col min="5843" max="5843" width="44.7109375" style="177" customWidth="1"/>
    <col min="5844" max="5844" width="6.5703125" style="177" customWidth="1"/>
    <col min="5845" max="5845" width="10.42578125" style="177" customWidth="1"/>
    <col min="5846" max="5846" width="11.140625" style="177" customWidth="1"/>
    <col min="5847" max="5847" width="15.5703125" style="177" customWidth="1"/>
    <col min="5848" max="5848" width="17.28515625" style="177" customWidth="1"/>
    <col min="5849" max="5849" width="15.42578125" style="177" customWidth="1"/>
    <col min="5850" max="5850" width="8.28515625" style="177" customWidth="1"/>
    <col min="5851" max="5851" width="14.28515625" style="177" customWidth="1"/>
    <col min="5852" max="5852" width="17.42578125" style="177" customWidth="1"/>
    <col min="5853" max="5853" width="10.5703125" style="177" customWidth="1"/>
    <col min="5854" max="5854" width="18.28515625" style="177" customWidth="1"/>
    <col min="5855" max="5855" width="9.140625" style="177"/>
    <col min="5856" max="5856" width="18.7109375" style="177" customWidth="1"/>
    <col min="5857" max="5857" width="19.7109375" style="177" customWidth="1"/>
    <col min="5858" max="6096" width="9.140625" style="177"/>
    <col min="6097" max="6097" width="5.85546875" style="177" customWidth="1"/>
    <col min="6098" max="6098" width="22.85546875" style="177" customWidth="1"/>
    <col min="6099" max="6099" width="44.7109375" style="177" customWidth="1"/>
    <col min="6100" max="6100" width="6.5703125" style="177" customWidth="1"/>
    <col min="6101" max="6101" width="10.42578125" style="177" customWidth="1"/>
    <col min="6102" max="6102" width="11.140625" style="177" customWidth="1"/>
    <col min="6103" max="6103" width="15.5703125" style="177" customWidth="1"/>
    <col min="6104" max="6104" width="17.28515625" style="177" customWidth="1"/>
    <col min="6105" max="6105" width="15.42578125" style="177" customWidth="1"/>
    <col min="6106" max="6106" width="8.28515625" style="177" customWidth="1"/>
    <col min="6107" max="6107" width="14.28515625" style="177" customWidth="1"/>
    <col min="6108" max="6108" width="17.42578125" style="177" customWidth="1"/>
    <col min="6109" max="6109" width="10.5703125" style="177" customWidth="1"/>
    <col min="6110" max="6110" width="18.28515625" style="177" customWidth="1"/>
    <col min="6111" max="6111" width="9.140625" style="177"/>
    <col min="6112" max="6112" width="18.7109375" style="177" customWidth="1"/>
    <col min="6113" max="6113" width="19.7109375" style="177" customWidth="1"/>
    <col min="6114" max="6352" width="9.140625" style="177"/>
    <col min="6353" max="6353" width="5.85546875" style="177" customWidth="1"/>
    <col min="6354" max="6354" width="22.85546875" style="177" customWidth="1"/>
    <col min="6355" max="6355" width="44.7109375" style="177" customWidth="1"/>
    <col min="6356" max="6356" width="6.5703125" style="177" customWidth="1"/>
    <col min="6357" max="6357" width="10.42578125" style="177" customWidth="1"/>
    <col min="6358" max="6358" width="11.140625" style="177" customWidth="1"/>
    <col min="6359" max="6359" width="15.5703125" style="177" customWidth="1"/>
    <col min="6360" max="6360" width="17.28515625" style="177" customWidth="1"/>
    <col min="6361" max="6361" width="15.42578125" style="177" customWidth="1"/>
    <col min="6362" max="6362" width="8.28515625" style="177" customWidth="1"/>
    <col min="6363" max="6363" width="14.28515625" style="177" customWidth="1"/>
    <col min="6364" max="6364" width="17.42578125" style="177" customWidth="1"/>
    <col min="6365" max="6365" width="10.5703125" style="177" customWidth="1"/>
    <col min="6366" max="6366" width="18.28515625" style="177" customWidth="1"/>
    <col min="6367" max="6367" width="9.140625" style="177"/>
    <col min="6368" max="6368" width="18.7109375" style="177" customWidth="1"/>
    <col min="6369" max="6369" width="19.7109375" style="177" customWidth="1"/>
    <col min="6370" max="6608" width="9.140625" style="177"/>
    <col min="6609" max="6609" width="5.85546875" style="177" customWidth="1"/>
    <col min="6610" max="6610" width="22.85546875" style="177" customWidth="1"/>
    <col min="6611" max="6611" width="44.7109375" style="177" customWidth="1"/>
    <col min="6612" max="6612" width="6.5703125" style="177" customWidth="1"/>
    <col min="6613" max="6613" width="10.42578125" style="177" customWidth="1"/>
    <col min="6614" max="6614" width="11.140625" style="177" customWidth="1"/>
    <col min="6615" max="6615" width="15.5703125" style="177" customWidth="1"/>
    <col min="6616" max="6616" width="17.28515625" style="177" customWidth="1"/>
    <col min="6617" max="6617" width="15.42578125" style="177" customWidth="1"/>
    <col min="6618" max="6618" width="8.28515625" style="177" customWidth="1"/>
    <col min="6619" max="6619" width="14.28515625" style="177" customWidth="1"/>
    <col min="6620" max="6620" width="17.42578125" style="177" customWidth="1"/>
    <col min="6621" max="6621" width="10.5703125" style="177" customWidth="1"/>
    <col min="6622" max="6622" width="18.28515625" style="177" customWidth="1"/>
    <col min="6623" max="6623" width="9.140625" style="177"/>
    <col min="6624" max="6624" width="18.7109375" style="177" customWidth="1"/>
    <col min="6625" max="6625" width="19.7109375" style="177" customWidth="1"/>
    <col min="6626" max="6864" width="9.140625" style="177"/>
    <col min="6865" max="6865" width="5.85546875" style="177" customWidth="1"/>
    <col min="6866" max="6866" width="22.85546875" style="177" customWidth="1"/>
    <col min="6867" max="6867" width="44.7109375" style="177" customWidth="1"/>
    <col min="6868" max="6868" width="6.5703125" style="177" customWidth="1"/>
    <col min="6869" max="6869" width="10.42578125" style="177" customWidth="1"/>
    <col min="6870" max="6870" width="11.140625" style="177" customWidth="1"/>
    <col min="6871" max="6871" width="15.5703125" style="177" customWidth="1"/>
    <col min="6872" max="6872" width="17.28515625" style="177" customWidth="1"/>
    <col min="6873" max="6873" width="15.42578125" style="177" customWidth="1"/>
    <col min="6874" max="6874" width="8.28515625" style="177" customWidth="1"/>
    <col min="6875" max="6875" width="14.28515625" style="177" customWidth="1"/>
    <col min="6876" max="6876" width="17.42578125" style="177" customWidth="1"/>
    <col min="6877" max="6877" width="10.5703125" style="177" customWidth="1"/>
    <col min="6878" max="6878" width="18.28515625" style="177" customWidth="1"/>
    <col min="6879" max="6879" width="9.140625" style="177"/>
    <col min="6880" max="6880" width="18.7109375" style="177" customWidth="1"/>
    <col min="6881" max="6881" width="19.7109375" style="177" customWidth="1"/>
    <col min="6882" max="7120" width="9.140625" style="177"/>
    <col min="7121" max="7121" width="5.85546875" style="177" customWidth="1"/>
    <col min="7122" max="7122" width="22.85546875" style="177" customWidth="1"/>
    <col min="7123" max="7123" width="44.7109375" style="177" customWidth="1"/>
    <col min="7124" max="7124" width="6.5703125" style="177" customWidth="1"/>
    <col min="7125" max="7125" width="10.42578125" style="177" customWidth="1"/>
    <col min="7126" max="7126" width="11.140625" style="177" customWidth="1"/>
    <col min="7127" max="7127" width="15.5703125" style="177" customWidth="1"/>
    <col min="7128" max="7128" width="17.28515625" style="177" customWidth="1"/>
    <col min="7129" max="7129" width="15.42578125" style="177" customWidth="1"/>
    <col min="7130" max="7130" width="8.28515625" style="177" customWidth="1"/>
    <col min="7131" max="7131" width="14.28515625" style="177" customWidth="1"/>
    <col min="7132" max="7132" width="17.42578125" style="177" customWidth="1"/>
    <col min="7133" max="7133" width="10.5703125" style="177" customWidth="1"/>
    <col min="7134" max="7134" width="18.28515625" style="177" customWidth="1"/>
    <col min="7135" max="7135" width="9.140625" style="177"/>
    <col min="7136" max="7136" width="18.7109375" style="177" customWidth="1"/>
    <col min="7137" max="7137" width="19.7109375" style="177" customWidth="1"/>
    <col min="7138" max="7376" width="9.140625" style="177"/>
    <col min="7377" max="7377" width="5.85546875" style="177" customWidth="1"/>
    <col min="7378" max="7378" width="22.85546875" style="177" customWidth="1"/>
    <col min="7379" max="7379" width="44.7109375" style="177" customWidth="1"/>
    <col min="7380" max="7380" width="6.5703125" style="177" customWidth="1"/>
    <col min="7381" max="7381" width="10.42578125" style="177" customWidth="1"/>
    <col min="7382" max="7382" width="11.140625" style="177" customWidth="1"/>
    <col min="7383" max="7383" width="15.5703125" style="177" customWidth="1"/>
    <col min="7384" max="7384" width="17.28515625" style="177" customWidth="1"/>
    <col min="7385" max="7385" width="15.42578125" style="177" customWidth="1"/>
    <col min="7386" max="7386" width="8.28515625" style="177" customWidth="1"/>
    <col min="7387" max="7387" width="14.28515625" style="177" customWidth="1"/>
    <col min="7388" max="7388" width="17.42578125" style="177" customWidth="1"/>
    <col min="7389" max="7389" width="10.5703125" style="177" customWidth="1"/>
    <col min="7390" max="7390" width="18.28515625" style="177" customWidth="1"/>
    <col min="7391" max="7391" width="9.140625" style="177"/>
    <col min="7392" max="7392" width="18.7109375" style="177" customWidth="1"/>
    <col min="7393" max="7393" width="19.7109375" style="177" customWidth="1"/>
    <col min="7394" max="7632" width="9.140625" style="177"/>
    <col min="7633" max="7633" width="5.85546875" style="177" customWidth="1"/>
    <col min="7634" max="7634" width="22.85546875" style="177" customWidth="1"/>
    <col min="7635" max="7635" width="44.7109375" style="177" customWidth="1"/>
    <col min="7636" max="7636" width="6.5703125" style="177" customWidth="1"/>
    <col min="7637" max="7637" width="10.42578125" style="177" customWidth="1"/>
    <col min="7638" max="7638" width="11.140625" style="177" customWidth="1"/>
    <col min="7639" max="7639" width="15.5703125" style="177" customWidth="1"/>
    <col min="7640" max="7640" width="17.28515625" style="177" customWidth="1"/>
    <col min="7641" max="7641" width="15.42578125" style="177" customWidth="1"/>
    <col min="7642" max="7642" width="8.28515625" style="177" customWidth="1"/>
    <col min="7643" max="7643" width="14.28515625" style="177" customWidth="1"/>
    <col min="7644" max="7644" width="17.42578125" style="177" customWidth="1"/>
    <col min="7645" max="7645" width="10.5703125" style="177" customWidth="1"/>
    <col min="7646" max="7646" width="18.28515625" style="177" customWidth="1"/>
    <col min="7647" max="7647" width="9.140625" style="177"/>
    <col min="7648" max="7648" width="18.7109375" style="177" customWidth="1"/>
    <col min="7649" max="7649" width="19.7109375" style="177" customWidth="1"/>
    <col min="7650" max="7888" width="9.140625" style="177"/>
    <col min="7889" max="7889" width="5.85546875" style="177" customWidth="1"/>
    <col min="7890" max="7890" width="22.85546875" style="177" customWidth="1"/>
    <col min="7891" max="7891" width="44.7109375" style="177" customWidth="1"/>
    <col min="7892" max="7892" width="6.5703125" style="177" customWidth="1"/>
    <col min="7893" max="7893" width="10.42578125" style="177" customWidth="1"/>
    <col min="7894" max="7894" width="11.140625" style="177" customWidth="1"/>
    <col min="7895" max="7895" width="15.5703125" style="177" customWidth="1"/>
    <col min="7896" max="7896" width="17.28515625" style="177" customWidth="1"/>
    <col min="7897" max="7897" width="15.42578125" style="177" customWidth="1"/>
    <col min="7898" max="7898" width="8.28515625" style="177" customWidth="1"/>
    <col min="7899" max="7899" width="14.28515625" style="177" customWidth="1"/>
    <col min="7900" max="7900" width="17.42578125" style="177" customWidth="1"/>
    <col min="7901" max="7901" width="10.5703125" style="177" customWidth="1"/>
    <col min="7902" max="7902" width="18.28515625" style="177" customWidth="1"/>
    <col min="7903" max="7903" width="9.140625" style="177"/>
    <col min="7904" max="7904" width="18.7109375" style="177" customWidth="1"/>
    <col min="7905" max="7905" width="19.7109375" style="177" customWidth="1"/>
    <col min="7906" max="8144" width="9.140625" style="177"/>
    <col min="8145" max="8145" width="5.85546875" style="177" customWidth="1"/>
    <col min="8146" max="8146" width="22.85546875" style="177" customWidth="1"/>
    <col min="8147" max="8147" width="44.7109375" style="177" customWidth="1"/>
    <col min="8148" max="8148" width="6.5703125" style="177" customWidth="1"/>
    <col min="8149" max="8149" width="10.42578125" style="177" customWidth="1"/>
    <col min="8150" max="8150" width="11.140625" style="177" customWidth="1"/>
    <col min="8151" max="8151" width="15.5703125" style="177" customWidth="1"/>
    <col min="8152" max="8152" width="17.28515625" style="177" customWidth="1"/>
    <col min="8153" max="8153" width="15.42578125" style="177" customWidth="1"/>
    <col min="8154" max="8154" width="8.28515625" style="177" customWidth="1"/>
    <col min="8155" max="8155" width="14.28515625" style="177" customWidth="1"/>
    <col min="8156" max="8156" width="17.42578125" style="177" customWidth="1"/>
    <col min="8157" max="8157" width="10.5703125" style="177" customWidth="1"/>
    <col min="8158" max="8158" width="18.28515625" style="177" customWidth="1"/>
    <col min="8159" max="8159" width="9.140625" style="177"/>
    <col min="8160" max="8160" width="18.7109375" style="177" customWidth="1"/>
    <col min="8161" max="8161" width="19.7109375" style="177" customWidth="1"/>
    <col min="8162" max="8400" width="9.140625" style="177"/>
    <col min="8401" max="8401" width="5.85546875" style="177" customWidth="1"/>
    <col min="8402" max="8402" width="22.85546875" style="177" customWidth="1"/>
    <col min="8403" max="8403" width="44.7109375" style="177" customWidth="1"/>
    <col min="8404" max="8404" width="6.5703125" style="177" customWidth="1"/>
    <col min="8405" max="8405" width="10.42578125" style="177" customWidth="1"/>
    <col min="8406" max="8406" width="11.140625" style="177" customWidth="1"/>
    <col min="8407" max="8407" width="15.5703125" style="177" customWidth="1"/>
    <col min="8408" max="8408" width="17.28515625" style="177" customWidth="1"/>
    <col min="8409" max="8409" width="15.42578125" style="177" customWidth="1"/>
    <col min="8410" max="8410" width="8.28515625" style="177" customWidth="1"/>
    <col min="8411" max="8411" width="14.28515625" style="177" customWidth="1"/>
    <col min="8412" max="8412" width="17.42578125" style="177" customWidth="1"/>
    <col min="8413" max="8413" width="10.5703125" style="177" customWidth="1"/>
    <col min="8414" max="8414" width="18.28515625" style="177" customWidth="1"/>
    <col min="8415" max="8415" width="9.140625" style="177"/>
    <col min="8416" max="8416" width="18.7109375" style="177" customWidth="1"/>
    <col min="8417" max="8417" width="19.7109375" style="177" customWidth="1"/>
    <col min="8418" max="8656" width="9.140625" style="177"/>
    <col min="8657" max="8657" width="5.85546875" style="177" customWidth="1"/>
    <col min="8658" max="8658" width="22.85546875" style="177" customWidth="1"/>
    <col min="8659" max="8659" width="44.7109375" style="177" customWidth="1"/>
    <col min="8660" max="8660" width="6.5703125" style="177" customWidth="1"/>
    <col min="8661" max="8661" width="10.42578125" style="177" customWidth="1"/>
    <col min="8662" max="8662" width="11.140625" style="177" customWidth="1"/>
    <col min="8663" max="8663" width="15.5703125" style="177" customWidth="1"/>
    <col min="8664" max="8664" width="17.28515625" style="177" customWidth="1"/>
    <col min="8665" max="8665" width="15.42578125" style="177" customWidth="1"/>
    <col min="8666" max="8666" width="8.28515625" style="177" customWidth="1"/>
    <col min="8667" max="8667" width="14.28515625" style="177" customWidth="1"/>
    <col min="8668" max="8668" width="17.42578125" style="177" customWidth="1"/>
    <col min="8669" max="8669" width="10.5703125" style="177" customWidth="1"/>
    <col min="8670" max="8670" width="18.28515625" style="177" customWidth="1"/>
    <col min="8671" max="8671" width="9.140625" style="177"/>
    <col min="8672" max="8672" width="18.7109375" style="177" customWidth="1"/>
    <col min="8673" max="8673" width="19.7109375" style="177" customWidth="1"/>
    <col min="8674" max="8912" width="9.140625" style="177"/>
    <col min="8913" max="8913" width="5.85546875" style="177" customWidth="1"/>
    <col min="8914" max="8914" width="22.85546875" style="177" customWidth="1"/>
    <col min="8915" max="8915" width="44.7109375" style="177" customWidth="1"/>
    <col min="8916" max="8916" width="6.5703125" style="177" customWidth="1"/>
    <col min="8917" max="8917" width="10.42578125" style="177" customWidth="1"/>
    <col min="8918" max="8918" width="11.140625" style="177" customWidth="1"/>
    <col min="8919" max="8919" width="15.5703125" style="177" customWidth="1"/>
    <col min="8920" max="8920" width="17.28515625" style="177" customWidth="1"/>
    <col min="8921" max="8921" width="15.42578125" style="177" customWidth="1"/>
    <col min="8922" max="8922" width="8.28515625" style="177" customWidth="1"/>
    <col min="8923" max="8923" width="14.28515625" style="177" customWidth="1"/>
    <col min="8924" max="8924" width="17.42578125" style="177" customWidth="1"/>
    <col min="8925" max="8925" width="10.5703125" style="177" customWidth="1"/>
    <col min="8926" max="8926" width="18.28515625" style="177" customWidth="1"/>
    <col min="8927" max="8927" width="9.140625" style="177"/>
    <col min="8928" max="8928" width="18.7109375" style="177" customWidth="1"/>
    <col min="8929" max="8929" width="19.7109375" style="177" customWidth="1"/>
    <col min="8930" max="9168" width="9.140625" style="177"/>
    <col min="9169" max="9169" width="5.85546875" style="177" customWidth="1"/>
    <col min="9170" max="9170" width="22.85546875" style="177" customWidth="1"/>
    <col min="9171" max="9171" width="44.7109375" style="177" customWidth="1"/>
    <col min="9172" max="9172" width="6.5703125" style="177" customWidth="1"/>
    <col min="9173" max="9173" width="10.42578125" style="177" customWidth="1"/>
    <col min="9174" max="9174" width="11.140625" style="177" customWidth="1"/>
    <col min="9175" max="9175" width="15.5703125" style="177" customWidth="1"/>
    <col min="9176" max="9176" width="17.28515625" style="177" customWidth="1"/>
    <col min="9177" max="9177" width="15.42578125" style="177" customWidth="1"/>
    <col min="9178" max="9178" width="8.28515625" style="177" customWidth="1"/>
    <col min="9179" max="9179" width="14.28515625" style="177" customWidth="1"/>
    <col min="9180" max="9180" width="17.42578125" style="177" customWidth="1"/>
    <col min="9181" max="9181" width="10.5703125" style="177" customWidth="1"/>
    <col min="9182" max="9182" width="18.28515625" style="177" customWidth="1"/>
    <col min="9183" max="9183" width="9.140625" style="177"/>
    <col min="9184" max="9184" width="18.7109375" style="177" customWidth="1"/>
    <col min="9185" max="9185" width="19.7109375" style="177" customWidth="1"/>
    <col min="9186" max="9424" width="9.140625" style="177"/>
    <col min="9425" max="9425" width="5.85546875" style="177" customWidth="1"/>
    <col min="9426" max="9426" width="22.85546875" style="177" customWidth="1"/>
    <col min="9427" max="9427" width="44.7109375" style="177" customWidth="1"/>
    <col min="9428" max="9428" width="6.5703125" style="177" customWidth="1"/>
    <col min="9429" max="9429" width="10.42578125" style="177" customWidth="1"/>
    <col min="9430" max="9430" width="11.140625" style="177" customWidth="1"/>
    <col min="9431" max="9431" width="15.5703125" style="177" customWidth="1"/>
    <col min="9432" max="9432" width="17.28515625" style="177" customWidth="1"/>
    <col min="9433" max="9433" width="15.42578125" style="177" customWidth="1"/>
    <col min="9434" max="9434" width="8.28515625" style="177" customWidth="1"/>
    <col min="9435" max="9435" width="14.28515625" style="177" customWidth="1"/>
    <col min="9436" max="9436" width="17.42578125" style="177" customWidth="1"/>
    <col min="9437" max="9437" width="10.5703125" style="177" customWidth="1"/>
    <col min="9438" max="9438" width="18.28515625" style="177" customWidth="1"/>
    <col min="9439" max="9439" width="9.140625" style="177"/>
    <col min="9440" max="9440" width="18.7109375" style="177" customWidth="1"/>
    <col min="9441" max="9441" width="19.7109375" style="177" customWidth="1"/>
    <col min="9442" max="9680" width="9.140625" style="177"/>
    <col min="9681" max="9681" width="5.85546875" style="177" customWidth="1"/>
    <col min="9682" max="9682" width="22.85546875" style="177" customWidth="1"/>
    <col min="9683" max="9683" width="44.7109375" style="177" customWidth="1"/>
    <col min="9684" max="9684" width="6.5703125" style="177" customWidth="1"/>
    <col min="9685" max="9685" width="10.42578125" style="177" customWidth="1"/>
    <col min="9686" max="9686" width="11.140625" style="177" customWidth="1"/>
    <col min="9687" max="9687" width="15.5703125" style="177" customWidth="1"/>
    <col min="9688" max="9688" width="17.28515625" style="177" customWidth="1"/>
    <col min="9689" max="9689" width="15.42578125" style="177" customWidth="1"/>
    <col min="9690" max="9690" width="8.28515625" style="177" customWidth="1"/>
    <col min="9691" max="9691" width="14.28515625" style="177" customWidth="1"/>
    <col min="9692" max="9692" width="17.42578125" style="177" customWidth="1"/>
    <col min="9693" max="9693" width="10.5703125" style="177" customWidth="1"/>
    <col min="9694" max="9694" width="18.28515625" style="177" customWidth="1"/>
    <col min="9695" max="9695" width="9.140625" style="177"/>
    <col min="9696" max="9696" width="18.7109375" style="177" customWidth="1"/>
    <col min="9697" max="9697" width="19.7109375" style="177" customWidth="1"/>
    <col min="9698" max="9936" width="9.140625" style="177"/>
    <col min="9937" max="9937" width="5.85546875" style="177" customWidth="1"/>
    <col min="9938" max="9938" width="22.85546875" style="177" customWidth="1"/>
    <col min="9939" max="9939" width="44.7109375" style="177" customWidth="1"/>
    <col min="9940" max="9940" width="6.5703125" style="177" customWidth="1"/>
    <col min="9941" max="9941" width="10.42578125" style="177" customWidth="1"/>
    <col min="9942" max="9942" width="11.140625" style="177" customWidth="1"/>
    <col min="9943" max="9943" width="15.5703125" style="177" customWidth="1"/>
    <col min="9944" max="9944" width="17.28515625" style="177" customWidth="1"/>
    <col min="9945" max="9945" width="15.42578125" style="177" customWidth="1"/>
    <col min="9946" max="9946" width="8.28515625" style="177" customWidth="1"/>
    <col min="9947" max="9947" width="14.28515625" style="177" customWidth="1"/>
    <col min="9948" max="9948" width="17.42578125" style="177" customWidth="1"/>
    <col min="9949" max="9949" width="10.5703125" style="177" customWidth="1"/>
    <col min="9950" max="9950" width="18.28515625" style="177" customWidth="1"/>
    <col min="9951" max="9951" width="9.140625" style="177"/>
    <col min="9952" max="9952" width="18.7109375" style="177" customWidth="1"/>
    <col min="9953" max="9953" width="19.7109375" style="177" customWidth="1"/>
    <col min="9954" max="10192" width="9.140625" style="177"/>
    <col min="10193" max="10193" width="5.85546875" style="177" customWidth="1"/>
    <col min="10194" max="10194" width="22.85546875" style="177" customWidth="1"/>
    <col min="10195" max="10195" width="44.7109375" style="177" customWidth="1"/>
    <col min="10196" max="10196" width="6.5703125" style="177" customWidth="1"/>
    <col min="10197" max="10197" width="10.42578125" style="177" customWidth="1"/>
    <col min="10198" max="10198" width="11.140625" style="177" customWidth="1"/>
    <col min="10199" max="10199" width="15.5703125" style="177" customWidth="1"/>
    <col min="10200" max="10200" width="17.28515625" style="177" customWidth="1"/>
    <col min="10201" max="10201" width="15.42578125" style="177" customWidth="1"/>
    <col min="10202" max="10202" width="8.28515625" style="177" customWidth="1"/>
    <col min="10203" max="10203" width="14.28515625" style="177" customWidth="1"/>
    <col min="10204" max="10204" width="17.42578125" style="177" customWidth="1"/>
    <col min="10205" max="10205" width="10.5703125" style="177" customWidth="1"/>
    <col min="10206" max="10206" width="18.28515625" style="177" customWidth="1"/>
    <col min="10207" max="10207" width="9.140625" style="177"/>
    <col min="10208" max="10208" width="18.7109375" style="177" customWidth="1"/>
    <col min="10209" max="10209" width="19.7109375" style="177" customWidth="1"/>
    <col min="10210" max="10448" width="9.140625" style="177"/>
    <col min="10449" max="10449" width="5.85546875" style="177" customWidth="1"/>
    <col min="10450" max="10450" width="22.85546875" style="177" customWidth="1"/>
    <col min="10451" max="10451" width="44.7109375" style="177" customWidth="1"/>
    <col min="10452" max="10452" width="6.5703125" style="177" customWidth="1"/>
    <col min="10453" max="10453" width="10.42578125" style="177" customWidth="1"/>
    <col min="10454" max="10454" width="11.140625" style="177" customWidth="1"/>
    <col min="10455" max="10455" width="15.5703125" style="177" customWidth="1"/>
    <col min="10456" max="10456" width="17.28515625" style="177" customWidth="1"/>
    <col min="10457" max="10457" width="15.42578125" style="177" customWidth="1"/>
    <col min="10458" max="10458" width="8.28515625" style="177" customWidth="1"/>
    <col min="10459" max="10459" width="14.28515625" style="177" customWidth="1"/>
    <col min="10460" max="10460" width="17.42578125" style="177" customWidth="1"/>
    <col min="10461" max="10461" width="10.5703125" style="177" customWidth="1"/>
    <col min="10462" max="10462" width="18.28515625" style="177" customWidth="1"/>
    <col min="10463" max="10463" width="9.140625" style="177"/>
    <col min="10464" max="10464" width="18.7109375" style="177" customWidth="1"/>
    <col min="10465" max="10465" width="19.7109375" style="177" customWidth="1"/>
    <col min="10466" max="10704" width="9.140625" style="177"/>
    <col min="10705" max="10705" width="5.85546875" style="177" customWidth="1"/>
    <col min="10706" max="10706" width="22.85546875" style="177" customWidth="1"/>
    <col min="10707" max="10707" width="44.7109375" style="177" customWidth="1"/>
    <col min="10708" max="10708" width="6.5703125" style="177" customWidth="1"/>
    <col min="10709" max="10709" width="10.42578125" style="177" customWidth="1"/>
    <col min="10710" max="10710" width="11.140625" style="177" customWidth="1"/>
    <col min="10711" max="10711" width="15.5703125" style="177" customWidth="1"/>
    <col min="10712" max="10712" width="17.28515625" style="177" customWidth="1"/>
    <col min="10713" max="10713" width="15.42578125" style="177" customWidth="1"/>
    <col min="10714" max="10714" width="8.28515625" style="177" customWidth="1"/>
    <col min="10715" max="10715" width="14.28515625" style="177" customWidth="1"/>
    <col min="10716" max="10716" width="17.42578125" style="177" customWidth="1"/>
    <col min="10717" max="10717" width="10.5703125" style="177" customWidth="1"/>
    <col min="10718" max="10718" width="18.28515625" style="177" customWidth="1"/>
    <col min="10719" max="10719" width="9.140625" style="177"/>
    <col min="10720" max="10720" width="18.7109375" style="177" customWidth="1"/>
    <col min="10721" max="10721" width="19.7109375" style="177" customWidth="1"/>
    <col min="10722" max="10960" width="9.140625" style="177"/>
    <col min="10961" max="10961" width="5.85546875" style="177" customWidth="1"/>
    <col min="10962" max="10962" width="22.85546875" style="177" customWidth="1"/>
    <col min="10963" max="10963" width="44.7109375" style="177" customWidth="1"/>
    <col min="10964" max="10964" width="6.5703125" style="177" customWidth="1"/>
    <col min="10965" max="10965" width="10.42578125" style="177" customWidth="1"/>
    <col min="10966" max="10966" width="11.140625" style="177" customWidth="1"/>
    <col min="10967" max="10967" width="15.5703125" style="177" customWidth="1"/>
    <col min="10968" max="10968" width="17.28515625" style="177" customWidth="1"/>
    <col min="10969" max="10969" width="15.42578125" style="177" customWidth="1"/>
    <col min="10970" max="10970" width="8.28515625" style="177" customWidth="1"/>
    <col min="10971" max="10971" width="14.28515625" style="177" customWidth="1"/>
    <col min="10972" max="10972" width="17.42578125" style="177" customWidth="1"/>
    <col min="10973" max="10973" width="10.5703125" style="177" customWidth="1"/>
    <col min="10974" max="10974" width="18.28515625" style="177" customWidth="1"/>
    <col min="10975" max="10975" width="9.140625" style="177"/>
    <col min="10976" max="10976" width="18.7109375" style="177" customWidth="1"/>
    <col min="10977" max="10977" width="19.7109375" style="177" customWidth="1"/>
    <col min="10978" max="11216" width="9.140625" style="177"/>
    <col min="11217" max="11217" width="5.85546875" style="177" customWidth="1"/>
    <col min="11218" max="11218" width="22.85546875" style="177" customWidth="1"/>
    <col min="11219" max="11219" width="44.7109375" style="177" customWidth="1"/>
    <col min="11220" max="11220" width="6.5703125" style="177" customWidth="1"/>
    <col min="11221" max="11221" width="10.42578125" style="177" customWidth="1"/>
    <col min="11222" max="11222" width="11.140625" style="177" customWidth="1"/>
    <col min="11223" max="11223" width="15.5703125" style="177" customWidth="1"/>
    <col min="11224" max="11224" width="17.28515625" style="177" customWidth="1"/>
    <col min="11225" max="11225" width="15.42578125" style="177" customWidth="1"/>
    <col min="11226" max="11226" width="8.28515625" style="177" customWidth="1"/>
    <col min="11227" max="11227" width="14.28515625" style="177" customWidth="1"/>
    <col min="11228" max="11228" width="17.42578125" style="177" customWidth="1"/>
    <col min="11229" max="11229" width="10.5703125" style="177" customWidth="1"/>
    <col min="11230" max="11230" width="18.28515625" style="177" customWidth="1"/>
    <col min="11231" max="11231" width="9.140625" style="177"/>
    <col min="11232" max="11232" width="18.7109375" style="177" customWidth="1"/>
    <col min="11233" max="11233" width="19.7109375" style="177" customWidth="1"/>
    <col min="11234" max="11472" width="9.140625" style="177"/>
    <col min="11473" max="11473" width="5.85546875" style="177" customWidth="1"/>
    <col min="11474" max="11474" width="22.85546875" style="177" customWidth="1"/>
    <col min="11475" max="11475" width="44.7109375" style="177" customWidth="1"/>
    <col min="11476" max="11476" width="6.5703125" style="177" customWidth="1"/>
    <col min="11477" max="11477" width="10.42578125" style="177" customWidth="1"/>
    <col min="11478" max="11478" width="11.140625" style="177" customWidth="1"/>
    <col min="11479" max="11479" width="15.5703125" style="177" customWidth="1"/>
    <col min="11480" max="11480" width="17.28515625" style="177" customWidth="1"/>
    <col min="11481" max="11481" width="15.42578125" style="177" customWidth="1"/>
    <col min="11482" max="11482" width="8.28515625" style="177" customWidth="1"/>
    <col min="11483" max="11483" width="14.28515625" style="177" customWidth="1"/>
    <col min="11484" max="11484" width="17.42578125" style="177" customWidth="1"/>
    <col min="11485" max="11485" width="10.5703125" style="177" customWidth="1"/>
    <col min="11486" max="11486" width="18.28515625" style="177" customWidth="1"/>
    <col min="11487" max="11487" width="9.140625" style="177"/>
    <col min="11488" max="11488" width="18.7109375" style="177" customWidth="1"/>
    <col min="11489" max="11489" width="19.7109375" style="177" customWidth="1"/>
    <col min="11490" max="11728" width="9.140625" style="177"/>
    <col min="11729" max="11729" width="5.85546875" style="177" customWidth="1"/>
    <col min="11730" max="11730" width="22.85546875" style="177" customWidth="1"/>
    <col min="11731" max="11731" width="44.7109375" style="177" customWidth="1"/>
    <col min="11732" max="11732" width="6.5703125" style="177" customWidth="1"/>
    <col min="11733" max="11733" width="10.42578125" style="177" customWidth="1"/>
    <col min="11734" max="11734" width="11.140625" style="177" customWidth="1"/>
    <col min="11735" max="11735" width="15.5703125" style="177" customWidth="1"/>
    <col min="11736" max="11736" width="17.28515625" style="177" customWidth="1"/>
    <col min="11737" max="11737" width="15.42578125" style="177" customWidth="1"/>
    <col min="11738" max="11738" width="8.28515625" style="177" customWidth="1"/>
    <col min="11739" max="11739" width="14.28515625" style="177" customWidth="1"/>
    <col min="11740" max="11740" width="17.42578125" style="177" customWidth="1"/>
    <col min="11741" max="11741" width="10.5703125" style="177" customWidth="1"/>
    <col min="11742" max="11742" width="18.28515625" style="177" customWidth="1"/>
    <col min="11743" max="11743" width="9.140625" style="177"/>
    <col min="11744" max="11744" width="18.7109375" style="177" customWidth="1"/>
    <col min="11745" max="11745" width="19.7109375" style="177" customWidth="1"/>
    <col min="11746" max="11984" width="9.140625" style="177"/>
    <col min="11985" max="11985" width="5.85546875" style="177" customWidth="1"/>
    <col min="11986" max="11986" width="22.85546875" style="177" customWidth="1"/>
    <col min="11987" max="11987" width="44.7109375" style="177" customWidth="1"/>
    <col min="11988" max="11988" width="6.5703125" style="177" customWidth="1"/>
    <col min="11989" max="11989" width="10.42578125" style="177" customWidth="1"/>
    <col min="11990" max="11990" width="11.140625" style="177" customWidth="1"/>
    <col min="11991" max="11991" width="15.5703125" style="177" customWidth="1"/>
    <col min="11992" max="11992" width="17.28515625" style="177" customWidth="1"/>
    <col min="11993" max="11993" width="15.42578125" style="177" customWidth="1"/>
    <col min="11994" max="11994" width="8.28515625" style="177" customWidth="1"/>
    <col min="11995" max="11995" width="14.28515625" style="177" customWidth="1"/>
    <col min="11996" max="11996" width="17.42578125" style="177" customWidth="1"/>
    <col min="11997" max="11997" width="10.5703125" style="177" customWidth="1"/>
    <col min="11998" max="11998" width="18.28515625" style="177" customWidth="1"/>
    <col min="11999" max="11999" width="9.140625" style="177"/>
    <col min="12000" max="12000" width="18.7109375" style="177" customWidth="1"/>
    <col min="12001" max="12001" width="19.7109375" style="177" customWidth="1"/>
    <col min="12002" max="12240" width="9.140625" style="177"/>
    <col min="12241" max="12241" width="5.85546875" style="177" customWidth="1"/>
    <col min="12242" max="12242" width="22.85546875" style="177" customWidth="1"/>
    <col min="12243" max="12243" width="44.7109375" style="177" customWidth="1"/>
    <col min="12244" max="12244" width="6.5703125" style="177" customWidth="1"/>
    <col min="12245" max="12245" width="10.42578125" style="177" customWidth="1"/>
    <col min="12246" max="12246" width="11.140625" style="177" customWidth="1"/>
    <col min="12247" max="12247" width="15.5703125" style="177" customWidth="1"/>
    <col min="12248" max="12248" width="17.28515625" style="177" customWidth="1"/>
    <col min="12249" max="12249" width="15.42578125" style="177" customWidth="1"/>
    <col min="12250" max="12250" width="8.28515625" style="177" customWidth="1"/>
    <col min="12251" max="12251" width="14.28515625" style="177" customWidth="1"/>
    <col min="12252" max="12252" width="17.42578125" style="177" customWidth="1"/>
    <col min="12253" max="12253" width="10.5703125" style="177" customWidth="1"/>
    <col min="12254" max="12254" width="18.28515625" style="177" customWidth="1"/>
    <col min="12255" max="12255" width="9.140625" style="177"/>
    <col min="12256" max="12256" width="18.7109375" style="177" customWidth="1"/>
    <col min="12257" max="12257" width="19.7109375" style="177" customWidth="1"/>
    <col min="12258" max="12496" width="9.140625" style="177"/>
    <col min="12497" max="12497" width="5.85546875" style="177" customWidth="1"/>
    <col min="12498" max="12498" width="22.85546875" style="177" customWidth="1"/>
    <col min="12499" max="12499" width="44.7109375" style="177" customWidth="1"/>
    <col min="12500" max="12500" width="6.5703125" style="177" customWidth="1"/>
    <col min="12501" max="12501" width="10.42578125" style="177" customWidth="1"/>
    <col min="12502" max="12502" width="11.140625" style="177" customWidth="1"/>
    <col min="12503" max="12503" width="15.5703125" style="177" customWidth="1"/>
    <col min="12504" max="12504" width="17.28515625" style="177" customWidth="1"/>
    <col min="12505" max="12505" width="15.42578125" style="177" customWidth="1"/>
    <col min="12506" max="12506" width="8.28515625" style="177" customWidth="1"/>
    <col min="12507" max="12507" width="14.28515625" style="177" customWidth="1"/>
    <col min="12508" max="12508" width="17.42578125" style="177" customWidth="1"/>
    <col min="12509" max="12509" width="10.5703125" style="177" customWidth="1"/>
    <col min="12510" max="12510" width="18.28515625" style="177" customWidth="1"/>
    <col min="12511" max="12511" width="9.140625" style="177"/>
    <col min="12512" max="12512" width="18.7109375" style="177" customWidth="1"/>
    <col min="12513" max="12513" width="19.7109375" style="177" customWidth="1"/>
    <col min="12514" max="12752" width="9.140625" style="177"/>
    <col min="12753" max="12753" width="5.85546875" style="177" customWidth="1"/>
    <col min="12754" max="12754" width="22.85546875" style="177" customWidth="1"/>
    <col min="12755" max="12755" width="44.7109375" style="177" customWidth="1"/>
    <col min="12756" max="12756" width="6.5703125" style="177" customWidth="1"/>
    <col min="12757" max="12757" width="10.42578125" style="177" customWidth="1"/>
    <col min="12758" max="12758" width="11.140625" style="177" customWidth="1"/>
    <col min="12759" max="12759" width="15.5703125" style="177" customWidth="1"/>
    <col min="12760" max="12760" width="17.28515625" style="177" customWidth="1"/>
    <col min="12761" max="12761" width="15.42578125" style="177" customWidth="1"/>
    <col min="12762" max="12762" width="8.28515625" style="177" customWidth="1"/>
    <col min="12763" max="12763" width="14.28515625" style="177" customWidth="1"/>
    <col min="12764" max="12764" width="17.42578125" style="177" customWidth="1"/>
    <col min="12765" max="12765" width="10.5703125" style="177" customWidth="1"/>
    <col min="12766" max="12766" width="18.28515625" style="177" customWidth="1"/>
    <col min="12767" max="12767" width="9.140625" style="177"/>
    <col min="12768" max="12768" width="18.7109375" style="177" customWidth="1"/>
    <col min="12769" max="12769" width="19.7109375" style="177" customWidth="1"/>
    <col min="12770" max="13008" width="9.140625" style="177"/>
    <col min="13009" max="13009" width="5.85546875" style="177" customWidth="1"/>
    <col min="13010" max="13010" width="22.85546875" style="177" customWidth="1"/>
    <col min="13011" max="13011" width="44.7109375" style="177" customWidth="1"/>
    <col min="13012" max="13012" width="6.5703125" style="177" customWidth="1"/>
    <col min="13013" max="13013" width="10.42578125" style="177" customWidth="1"/>
    <col min="13014" max="13014" width="11.140625" style="177" customWidth="1"/>
    <col min="13015" max="13015" width="15.5703125" style="177" customWidth="1"/>
    <col min="13016" max="13016" width="17.28515625" style="177" customWidth="1"/>
    <col min="13017" max="13017" width="15.42578125" style="177" customWidth="1"/>
    <col min="13018" max="13018" width="8.28515625" style="177" customWidth="1"/>
    <col min="13019" max="13019" width="14.28515625" style="177" customWidth="1"/>
    <col min="13020" max="13020" width="17.42578125" style="177" customWidth="1"/>
    <col min="13021" max="13021" width="10.5703125" style="177" customWidth="1"/>
    <col min="13022" max="13022" width="18.28515625" style="177" customWidth="1"/>
    <col min="13023" max="13023" width="9.140625" style="177"/>
    <col min="13024" max="13024" width="18.7109375" style="177" customWidth="1"/>
    <col min="13025" max="13025" width="19.7109375" style="177" customWidth="1"/>
    <col min="13026" max="13264" width="9.140625" style="177"/>
    <col min="13265" max="13265" width="5.85546875" style="177" customWidth="1"/>
    <col min="13266" max="13266" width="22.85546875" style="177" customWidth="1"/>
    <col min="13267" max="13267" width="44.7109375" style="177" customWidth="1"/>
    <col min="13268" max="13268" width="6.5703125" style="177" customWidth="1"/>
    <col min="13269" max="13269" width="10.42578125" style="177" customWidth="1"/>
    <col min="13270" max="13270" width="11.140625" style="177" customWidth="1"/>
    <col min="13271" max="13271" width="15.5703125" style="177" customWidth="1"/>
    <col min="13272" max="13272" width="17.28515625" style="177" customWidth="1"/>
    <col min="13273" max="13273" width="15.42578125" style="177" customWidth="1"/>
    <col min="13274" max="13274" width="8.28515625" style="177" customWidth="1"/>
    <col min="13275" max="13275" width="14.28515625" style="177" customWidth="1"/>
    <col min="13276" max="13276" width="17.42578125" style="177" customWidth="1"/>
    <col min="13277" max="13277" width="10.5703125" style="177" customWidth="1"/>
    <col min="13278" max="13278" width="18.28515625" style="177" customWidth="1"/>
    <col min="13279" max="13279" width="9.140625" style="177"/>
    <col min="13280" max="13280" width="18.7109375" style="177" customWidth="1"/>
    <col min="13281" max="13281" width="19.7109375" style="177" customWidth="1"/>
    <col min="13282" max="13520" width="9.140625" style="177"/>
    <col min="13521" max="13521" width="5.85546875" style="177" customWidth="1"/>
    <col min="13522" max="13522" width="22.85546875" style="177" customWidth="1"/>
    <col min="13523" max="13523" width="44.7109375" style="177" customWidth="1"/>
    <col min="13524" max="13524" width="6.5703125" style="177" customWidth="1"/>
    <col min="13525" max="13525" width="10.42578125" style="177" customWidth="1"/>
    <col min="13526" max="13526" width="11.140625" style="177" customWidth="1"/>
    <col min="13527" max="13527" width="15.5703125" style="177" customWidth="1"/>
    <col min="13528" max="13528" width="17.28515625" style="177" customWidth="1"/>
    <col min="13529" max="13529" width="15.42578125" style="177" customWidth="1"/>
    <col min="13530" max="13530" width="8.28515625" style="177" customWidth="1"/>
    <col min="13531" max="13531" width="14.28515625" style="177" customWidth="1"/>
    <col min="13532" max="13532" width="17.42578125" style="177" customWidth="1"/>
    <col min="13533" max="13533" width="10.5703125" style="177" customWidth="1"/>
    <col min="13534" max="13534" width="18.28515625" style="177" customWidth="1"/>
    <col min="13535" max="13535" width="9.140625" style="177"/>
    <col min="13536" max="13536" width="18.7109375" style="177" customWidth="1"/>
    <col min="13537" max="13537" width="19.7109375" style="177" customWidth="1"/>
    <col min="13538" max="13776" width="9.140625" style="177"/>
    <col min="13777" max="13777" width="5.85546875" style="177" customWidth="1"/>
    <col min="13778" max="13778" width="22.85546875" style="177" customWidth="1"/>
    <col min="13779" max="13779" width="44.7109375" style="177" customWidth="1"/>
    <col min="13780" max="13780" width="6.5703125" style="177" customWidth="1"/>
    <col min="13781" max="13781" width="10.42578125" style="177" customWidth="1"/>
    <col min="13782" max="13782" width="11.140625" style="177" customWidth="1"/>
    <col min="13783" max="13783" width="15.5703125" style="177" customWidth="1"/>
    <col min="13784" max="13784" width="17.28515625" style="177" customWidth="1"/>
    <col min="13785" max="13785" width="15.42578125" style="177" customWidth="1"/>
    <col min="13786" max="13786" width="8.28515625" style="177" customWidth="1"/>
    <col min="13787" max="13787" width="14.28515625" style="177" customWidth="1"/>
    <col min="13788" max="13788" width="17.42578125" style="177" customWidth="1"/>
    <col min="13789" max="13789" width="10.5703125" style="177" customWidth="1"/>
    <col min="13790" max="13790" width="18.28515625" style="177" customWidth="1"/>
    <col min="13791" max="13791" width="9.140625" style="177"/>
    <col min="13792" max="13792" width="18.7109375" style="177" customWidth="1"/>
    <col min="13793" max="13793" width="19.7109375" style="177" customWidth="1"/>
    <col min="13794" max="14032" width="9.140625" style="177"/>
    <col min="14033" max="14033" width="5.85546875" style="177" customWidth="1"/>
    <col min="14034" max="14034" width="22.85546875" style="177" customWidth="1"/>
    <col min="14035" max="14035" width="44.7109375" style="177" customWidth="1"/>
    <col min="14036" max="14036" width="6.5703125" style="177" customWidth="1"/>
    <col min="14037" max="14037" width="10.42578125" style="177" customWidth="1"/>
    <col min="14038" max="14038" width="11.140625" style="177" customWidth="1"/>
    <col min="14039" max="14039" width="15.5703125" style="177" customWidth="1"/>
    <col min="14040" max="14040" width="17.28515625" style="177" customWidth="1"/>
    <col min="14041" max="14041" width="15.42578125" style="177" customWidth="1"/>
    <col min="14042" max="14042" width="8.28515625" style="177" customWidth="1"/>
    <col min="14043" max="14043" width="14.28515625" style="177" customWidth="1"/>
    <col min="14044" max="14044" width="17.42578125" style="177" customWidth="1"/>
    <col min="14045" max="14045" width="10.5703125" style="177" customWidth="1"/>
    <col min="14046" max="14046" width="18.28515625" style="177" customWidth="1"/>
    <col min="14047" max="14047" width="9.140625" style="177"/>
    <col min="14048" max="14048" width="18.7109375" style="177" customWidth="1"/>
    <col min="14049" max="14049" width="19.7109375" style="177" customWidth="1"/>
    <col min="14050" max="14288" width="9.140625" style="177"/>
    <col min="14289" max="14289" width="5.85546875" style="177" customWidth="1"/>
    <col min="14290" max="14290" width="22.85546875" style="177" customWidth="1"/>
    <col min="14291" max="14291" width="44.7109375" style="177" customWidth="1"/>
    <col min="14292" max="14292" width="6.5703125" style="177" customWidth="1"/>
    <col min="14293" max="14293" width="10.42578125" style="177" customWidth="1"/>
    <col min="14294" max="14294" width="11.140625" style="177" customWidth="1"/>
    <col min="14295" max="14295" width="15.5703125" style="177" customWidth="1"/>
    <col min="14296" max="14296" width="17.28515625" style="177" customWidth="1"/>
    <col min="14297" max="14297" width="15.42578125" style="177" customWidth="1"/>
    <col min="14298" max="14298" width="8.28515625" style="177" customWidth="1"/>
    <col min="14299" max="14299" width="14.28515625" style="177" customWidth="1"/>
    <col min="14300" max="14300" width="17.42578125" style="177" customWidth="1"/>
    <col min="14301" max="14301" width="10.5703125" style="177" customWidth="1"/>
    <col min="14302" max="14302" width="18.28515625" style="177" customWidth="1"/>
    <col min="14303" max="14303" width="9.140625" style="177"/>
    <col min="14304" max="14304" width="18.7109375" style="177" customWidth="1"/>
    <col min="14305" max="14305" width="19.7109375" style="177" customWidth="1"/>
    <col min="14306" max="14544" width="9.140625" style="177"/>
    <col min="14545" max="14545" width="5.85546875" style="177" customWidth="1"/>
    <col min="14546" max="14546" width="22.85546875" style="177" customWidth="1"/>
    <col min="14547" max="14547" width="44.7109375" style="177" customWidth="1"/>
    <col min="14548" max="14548" width="6.5703125" style="177" customWidth="1"/>
    <col min="14549" max="14549" width="10.42578125" style="177" customWidth="1"/>
    <col min="14550" max="14550" width="11.140625" style="177" customWidth="1"/>
    <col min="14551" max="14551" width="15.5703125" style="177" customWidth="1"/>
    <col min="14552" max="14552" width="17.28515625" style="177" customWidth="1"/>
    <col min="14553" max="14553" width="15.42578125" style="177" customWidth="1"/>
    <col min="14554" max="14554" width="8.28515625" style="177" customWidth="1"/>
    <col min="14555" max="14555" width="14.28515625" style="177" customWidth="1"/>
    <col min="14556" max="14556" width="17.42578125" style="177" customWidth="1"/>
    <col min="14557" max="14557" width="10.5703125" style="177" customWidth="1"/>
    <col min="14558" max="14558" width="18.28515625" style="177" customWidth="1"/>
    <col min="14559" max="14559" width="9.140625" style="177"/>
    <col min="14560" max="14560" width="18.7109375" style="177" customWidth="1"/>
    <col min="14561" max="14561" width="19.7109375" style="177" customWidth="1"/>
    <col min="14562" max="14800" width="9.140625" style="177"/>
    <col min="14801" max="14801" width="5.85546875" style="177" customWidth="1"/>
    <col min="14802" max="14802" width="22.85546875" style="177" customWidth="1"/>
    <col min="14803" max="14803" width="44.7109375" style="177" customWidth="1"/>
    <col min="14804" max="14804" width="6.5703125" style="177" customWidth="1"/>
    <col min="14805" max="14805" width="10.42578125" style="177" customWidth="1"/>
    <col min="14806" max="14806" width="11.140625" style="177" customWidth="1"/>
    <col min="14807" max="14807" width="15.5703125" style="177" customWidth="1"/>
    <col min="14808" max="14808" width="17.28515625" style="177" customWidth="1"/>
    <col min="14809" max="14809" width="15.42578125" style="177" customWidth="1"/>
    <col min="14810" max="14810" width="8.28515625" style="177" customWidth="1"/>
    <col min="14811" max="14811" width="14.28515625" style="177" customWidth="1"/>
    <col min="14812" max="14812" width="17.42578125" style="177" customWidth="1"/>
    <col min="14813" max="14813" width="10.5703125" style="177" customWidth="1"/>
    <col min="14814" max="14814" width="18.28515625" style="177" customWidth="1"/>
    <col min="14815" max="14815" width="9.140625" style="177"/>
    <col min="14816" max="14816" width="18.7109375" style="177" customWidth="1"/>
    <col min="14817" max="14817" width="19.7109375" style="177" customWidth="1"/>
    <col min="14818" max="15056" width="9.140625" style="177"/>
    <col min="15057" max="15057" width="5.85546875" style="177" customWidth="1"/>
    <col min="15058" max="15058" width="22.85546875" style="177" customWidth="1"/>
    <col min="15059" max="15059" width="44.7109375" style="177" customWidth="1"/>
    <col min="15060" max="15060" width="6.5703125" style="177" customWidth="1"/>
    <col min="15061" max="15061" width="10.42578125" style="177" customWidth="1"/>
    <col min="15062" max="15062" width="11.140625" style="177" customWidth="1"/>
    <col min="15063" max="15063" width="15.5703125" style="177" customWidth="1"/>
    <col min="15064" max="15064" width="17.28515625" style="177" customWidth="1"/>
    <col min="15065" max="15065" width="15.42578125" style="177" customWidth="1"/>
    <col min="15066" max="15066" width="8.28515625" style="177" customWidth="1"/>
    <col min="15067" max="15067" width="14.28515625" style="177" customWidth="1"/>
    <col min="15068" max="15068" width="17.42578125" style="177" customWidth="1"/>
    <col min="15069" max="15069" width="10.5703125" style="177" customWidth="1"/>
    <col min="15070" max="15070" width="18.28515625" style="177" customWidth="1"/>
    <col min="15071" max="15071" width="9.140625" style="177"/>
    <col min="15072" max="15072" width="18.7109375" style="177" customWidth="1"/>
    <col min="15073" max="15073" width="19.7109375" style="177" customWidth="1"/>
    <col min="15074" max="15312" width="9.140625" style="177"/>
    <col min="15313" max="15313" width="5.85546875" style="177" customWidth="1"/>
    <col min="15314" max="15314" width="22.85546875" style="177" customWidth="1"/>
    <col min="15315" max="15315" width="44.7109375" style="177" customWidth="1"/>
    <col min="15316" max="15316" width="6.5703125" style="177" customWidth="1"/>
    <col min="15317" max="15317" width="10.42578125" style="177" customWidth="1"/>
    <col min="15318" max="15318" width="11.140625" style="177" customWidth="1"/>
    <col min="15319" max="15319" width="15.5703125" style="177" customWidth="1"/>
    <col min="15320" max="15320" width="17.28515625" style="177" customWidth="1"/>
    <col min="15321" max="15321" width="15.42578125" style="177" customWidth="1"/>
    <col min="15322" max="15322" width="8.28515625" style="177" customWidth="1"/>
    <col min="15323" max="15323" width="14.28515625" style="177" customWidth="1"/>
    <col min="15324" max="15324" width="17.42578125" style="177" customWidth="1"/>
    <col min="15325" max="15325" width="10.5703125" style="177" customWidth="1"/>
    <col min="15326" max="15326" width="18.28515625" style="177" customWidth="1"/>
    <col min="15327" max="15327" width="9.140625" style="177"/>
    <col min="15328" max="15328" width="18.7109375" style="177" customWidth="1"/>
    <col min="15329" max="15329" width="19.7109375" style="177" customWidth="1"/>
    <col min="15330" max="15568" width="9.140625" style="177"/>
    <col min="15569" max="15569" width="5.85546875" style="177" customWidth="1"/>
    <col min="15570" max="15570" width="22.85546875" style="177" customWidth="1"/>
    <col min="15571" max="15571" width="44.7109375" style="177" customWidth="1"/>
    <col min="15572" max="15572" width="6.5703125" style="177" customWidth="1"/>
    <col min="15573" max="15573" width="10.42578125" style="177" customWidth="1"/>
    <col min="15574" max="15574" width="11.140625" style="177" customWidth="1"/>
    <col min="15575" max="15575" width="15.5703125" style="177" customWidth="1"/>
    <col min="15576" max="15576" width="17.28515625" style="177" customWidth="1"/>
    <col min="15577" max="15577" width="15.42578125" style="177" customWidth="1"/>
    <col min="15578" max="15578" width="8.28515625" style="177" customWidth="1"/>
    <col min="15579" max="15579" width="14.28515625" style="177" customWidth="1"/>
    <col min="15580" max="15580" width="17.42578125" style="177" customWidth="1"/>
    <col min="15581" max="15581" width="10.5703125" style="177" customWidth="1"/>
    <col min="15582" max="15582" width="18.28515625" style="177" customWidth="1"/>
    <col min="15583" max="15583" width="9.140625" style="177"/>
    <col min="15584" max="15584" width="18.7109375" style="177" customWidth="1"/>
    <col min="15585" max="15585" width="19.7109375" style="177" customWidth="1"/>
    <col min="15586" max="15824" width="9.140625" style="177"/>
    <col min="15825" max="15825" width="5.85546875" style="177" customWidth="1"/>
    <col min="15826" max="15826" width="22.85546875" style="177" customWidth="1"/>
    <col min="15827" max="15827" width="44.7109375" style="177" customWidth="1"/>
    <col min="15828" max="15828" width="6.5703125" style="177" customWidth="1"/>
    <col min="15829" max="15829" width="10.42578125" style="177" customWidth="1"/>
    <col min="15830" max="15830" width="11.140625" style="177" customWidth="1"/>
    <col min="15831" max="15831" width="15.5703125" style="177" customWidth="1"/>
    <col min="15832" max="15832" width="17.28515625" style="177" customWidth="1"/>
    <col min="15833" max="15833" width="15.42578125" style="177" customWidth="1"/>
    <col min="15834" max="15834" width="8.28515625" style="177" customWidth="1"/>
    <col min="15835" max="15835" width="14.28515625" style="177" customWidth="1"/>
    <col min="15836" max="15836" width="17.42578125" style="177" customWidth="1"/>
    <col min="15837" max="15837" width="10.5703125" style="177" customWidth="1"/>
    <col min="15838" max="15838" width="18.28515625" style="177" customWidth="1"/>
    <col min="15839" max="15839" width="9.140625" style="177"/>
    <col min="15840" max="15840" width="18.7109375" style="177" customWidth="1"/>
    <col min="15841" max="15841" width="19.7109375" style="177" customWidth="1"/>
    <col min="15842" max="16080" width="9.140625" style="177"/>
    <col min="16081" max="16081" width="5.85546875" style="177" customWidth="1"/>
    <col min="16082" max="16082" width="22.85546875" style="177" customWidth="1"/>
    <col min="16083" max="16083" width="44.7109375" style="177" customWidth="1"/>
    <col min="16084" max="16084" width="6.5703125" style="177" customWidth="1"/>
    <col min="16085" max="16085" width="10.42578125" style="177" customWidth="1"/>
    <col min="16086" max="16086" width="11.140625" style="177" customWidth="1"/>
    <col min="16087" max="16087" width="15.5703125" style="177" customWidth="1"/>
    <col min="16088" max="16088" width="17.28515625" style="177" customWidth="1"/>
    <col min="16089" max="16089" width="15.42578125" style="177" customWidth="1"/>
    <col min="16090" max="16090" width="8.28515625" style="177" customWidth="1"/>
    <col min="16091" max="16091" width="14.28515625" style="177" customWidth="1"/>
    <col min="16092" max="16092" width="17.42578125" style="177" customWidth="1"/>
    <col min="16093" max="16093" width="10.5703125" style="177" customWidth="1"/>
    <col min="16094" max="16094" width="18.28515625" style="177" customWidth="1"/>
    <col min="16095" max="16095" width="9.140625" style="177"/>
    <col min="16096" max="16096" width="18.7109375" style="177" customWidth="1"/>
    <col min="16097" max="16097" width="19.7109375" style="177" customWidth="1"/>
    <col min="16098" max="16384" width="9.140625" style="177"/>
  </cols>
  <sheetData>
    <row r="2" spans="1:6" x14ac:dyDescent="0.25">
      <c r="B2" s="96"/>
      <c r="C2" s="3"/>
      <c r="D2" s="195"/>
      <c r="E2" s="11"/>
      <c r="F2" s="11"/>
    </row>
    <row r="3" spans="1:6" ht="20.25" x14ac:dyDescent="0.3">
      <c r="B3" s="220" t="s">
        <v>539</v>
      </c>
      <c r="C3" s="220"/>
      <c r="D3" s="220"/>
      <c r="E3" s="220"/>
      <c r="F3" s="220"/>
    </row>
    <row r="4" spans="1:6" x14ac:dyDescent="0.25">
      <c r="B4" s="221" t="s">
        <v>520</v>
      </c>
      <c r="C4" s="221"/>
      <c r="D4" s="221"/>
      <c r="E4" s="221"/>
      <c r="F4" s="221"/>
    </row>
    <row r="5" spans="1:6" x14ac:dyDescent="0.25">
      <c r="B5" s="96"/>
      <c r="C5" s="3"/>
      <c r="D5" s="195"/>
      <c r="E5" s="11"/>
      <c r="F5" s="11"/>
    </row>
    <row r="6" spans="1:6" x14ac:dyDescent="0.25">
      <c r="B6" s="96"/>
      <c r="C6" s="3"/>
      <c r="D6" s="195"/>
      <c r="E6" s="11"/>
      <c r="F6" s="11"/>
    </row>
    <row r="7" spans="1:6" x14ac:dyDescent="0.25">
      <c r="A7" s="14"/>
      <c r="B7" s="115"/>
      <c r="C7" s="15"/>
      <c r="D7" s="16"/>
      <c r="E7" s="222" t="s">
        <v>522</v>
      </c>
      <c r="F7" s="223"/>
    </row>
    <row r="8" spans="1:6" x14ac:dyDescent="0.25">
      <c r="A8" s="17"/>
      <c r="B8" s="116"/>
      <c r="C8" s="18"/>
      <c r="D8" s="19" t="s">
        <v>523</v>
      </c>
      <c r="E8" s="198"/>
      <c r="F8" s="20"/>
    </row>
    <row r="9" spans="1:6" ht="47.25" x14ac:dyDescent="0.25">
      <c r="A9" s="17" t="s">
        <v>0</v>
      </c>
      <c r="B9" s="116" t="s">
        <v>1</v>
      </c>
      <c r="C9" s="18" t="s">
        <v>524</v>
      </c>
      <c r="D9" s="18" t="s">
        <v>525</v>
      </c>
      <c r="E9" s="21" t="s">
        <v>478</v>
      </c>
      <c r="F9" s="199" t="s">
        <v>526</v>
      </c>
    </row>
    <row r="10" spans="1:6" x14ac:dyDescent="0.25">
      <c r="A10" s="17"/>
      <c r="B10" s="116"/>
      <c r="C10" s="18"/>
      <c r="D10" s="18" t="s">
        <v>517</v>
      </c>
      <c r="E10" s="21"/>
      <c r="F10" s="22" t="s">
        <v>527</v>
      </c>
    </row>
    <row r="11" spans="1:6" x14ac:dyDescent="0.25">
      <c r="A11" s="23"/>
      <c r="B11" s="117"/>
      <c r="C11" s="24"/>
      <c r="D11" s="24"/>
      <c r="E11" s="25"/>
      <c r="F11" s="26"/>
    </row>
    <row r="12" spans="1:6" x14ac:dyDescent="0.25">
      <c r="A12" s="27" t="s">
        <v>516</v>
      </c>
      <c r="B12" s="27" t="s">
        <v>528</v>
      </c>
      <c r="C12" s="27" t="s">
        <v>528</v>
      </c>
      <c r="D12" s="28" t="s">
        <v>529</v>
      </c>
      <c r="E12" s="29">
        <v>1</v>
      </c>
      <c r="F12" s="30">
        <v>2</v>
      </c>
    </row>
    <row r="13" spans="1:6" x14ac:dyDescent="0.25">
      <c r="A13" s="32"/>
      <c r="B13" s="33"/>
      <c r="C13" s="34"/>
      <c r="D13" s="33"/>
      <c r="E13" s="35"/>
      <c r="F13" s="36"/>
    </row>
    <row r="14" spans="1:6" ht="36.75" customHeight="1" x14ac:dyDescent="0.25">
      <c r="A14" s="226" t="s">
        <v>134</v>
      </c>
      <c r="B14" s="226"/>
      <c r="C14" s="226"/>
      <c r="D14" s="60"/>
      <c r="E14" s="61"/>
      <c r="F14" s="202"/>
    </row>
    <row r="15" spans="1:6" ht="24.95" customHeight="1" x14ac:dyDescent="0.25">
      <c r="A15" s="156">
        <v>256</v>
      </c>
      <c r="B15" s="179" t="s">
        <v>118</v>
      </c>
      <c r="C15" s="112" t="s">
        <v>119</v>
      </c>
      <c r="D15" s="113" t="s">
        <v>46</v>
      </c>
      <c r="E15" s="107">
        <v>2</v>
      </c>
      <c r="F15" s="40"/>
    </row>
    <row r="16" spans="1:6" ht="24.95" customHeight="1" x14ac:dyDescent="0.25">
      <c r="A16" s="156">
        <v>257</v>
      </c>
      <c r="B16" s="179" t="s">
        <v>120</v>
      </c>
      <c r="C16" s="112" t="s">
        <v>121</v>
      </c>
      <c r="D16" s="113" t="s">
        <v>46</v>
      </c>
      <c r="E16" s="107">
        <v>14</v>
      </c>
      <c r="F16" s="40"/>
    </row>
    <row r="17" spans="1:6" ht="24.95" customHeight="1" x14ac:dyDescent="0.25">
      <c r="A17" s="156">
        <v>258</v>
      </c>
      <c r="B17" s="113" t="s">
        <v>159</v>
      </c>
      <c r="C17" s="112" t="s">
        <v>160</v>
      </c>
      <c r="D17" s="113" t="s">
        <v>10</v>
      </c>
      <c r="E17" s="107">
        <v>1</v>
      </c>
      <c r="F17" s="40"/>
    </row>
    <row r="18" spans="1:6" ht="24.95" customHeight="1" x14ac:dyDescent="0.25">
      <c r="A18" s="156"/>
      <c r="B18" s="113"/>
      <c r="C18" s="112" t="s">
        <v>4</v>
      </c>
      <c r="D18" s="113" t="s">
        <v>5</v>
      </c>
      <c r="E18" s="107">
        <v>120</v>
      </c>
      <c r="F18" s="107">
        <v>120</v>
      </c>
    </row>
    <row r="19" spans="1:6" ht="24.95" customHeight="1" x14ac:dyDescent="0.25">
      <c r="A19" s="156"/>
      <c r="B19" s="113"/>
      <c r="C19" s="112" t="s">
        <v>546</v>
      </c>
      <c r="D19" s="113" t="s">
        <v>5</v>
      </c>
      <c r="E19" s="107">
        <v>5</v>
      </c>
      <c r="F19" s="107">
        <v>5</v>
      </c>
    </row>
    <row r="20" spans="1:6" ht="24.95" customHeight="1" x14ac:dyDescent="0.25">
      <c r="A20" s="43">
        <v>259</v>
      </c>
      <c r="B20" s="179" t="s">
        <v>161</v>
      </c>
      <c r="C20" s="114" t="s">
        <v>162</v>
      </c>
      <c r="D20" s="113" t="s">
        <v>163</v>
      </c>
      <c r="E20" s="107">
        <v>72</v>
      </c>
      <c r="F20" s="180"/>
    </row>
    <row r="21" spans="1:6" ht="24.95" customHeight="1" x14ac:dyDescent="0.25">
      <c r="A21" s="43">
        <v>260</v>
      </c>
      <c r="B21" s="179" t="s">
        <v>164</v>
      </c>
      <c r="C21" s="114" t="s">
        <v>165</v>
      </c>
      <c r="D21" s="113" t="s">
        <v>10</v>
      </c>
      <c r="E21" s="107">
        <v>36</v>
      </c>
      <c r="F21" s="180"/>
    </row>
    <row r="22" spans="1:6" ht="24.95" customHeight="1" x14ac:dyDescent="0.25">
      <c r="A22" s="185">
        <v>261</v>
      </c>
      <c r="B22" s="157" t="s">
        <v>166</v>
      </c>
      <c r="C22" s="203" t="s">
        <v>167</v>
      </c>
      <c r="D22" s="160" t="s">
        <v>46</v>
      </c>
      <c r="E22" s="159">
        <v>11</v>
      </c>
      <c r="F22" s="154"/>
    </row>
    <row r="23" spans="1:6" s="64" customFormat="1" ht="26.25" customHeight="1" x14ac:dyDescent="0.25">
      <c r="A23" s="46"/>
      <c r="B23" s="47"/>
      <c r="C23" s="48"/>
      <c r="D23" s="47"/>
      <c r="E23" s="58"/>
      <c r="F23" s="29"/>
    </row>
    <row r="24" spans="1:6" s="64" customFormat="1" ht="33" customHeight="1" x14ac:dyDescent="0.25">
      <c r="A24" s="226" t="s">
        <v>168</v>
      </c>
      <c r="B24" s="226"/>
      <c r="C24" s="226"/>
      <c r="D24" s="60"/>
      <c r="E24" s="61"/>
      <c r="F24" s="56"/>
    </row>
    <row r="25" spans="1:6" s="64" customFormat="1" ht="33" customHeight="1" x14ac:dyDescent="0.25">
      <c r="A25" s="43">
        <v>262</v>
      </c>
      <c r="B25" s="179" t="s">
        <v>305</v>
      </c>
      <c r="C25" s="4" t="s">
        <v>306</v>
      </c>
      <c r="D25" s="179" t="s">
        <v>10</v>
      </c>
      <c r="E25" s="107">
        <v>7</v>
      </c>
      <c r="F25" s="180"/>
    </row>
    <row r="26" spans="1:6" s="64" customFormat="1" ht="33" customHeight="1" x14ac:dyDescent="0.25">
      <c r="A26" s="43">
        <v>263</v>
      </c>
      <c r="B26" s="179" t="s">
        <v>319</v>
      </c>
      <c r="C26" s="4" t="s">
        <v>320</v>
      </c>
      <c r="D26" s="179" t="s">
        <v>10</v>
      </c>
      <c r="E26" s="107">
        <v>310</v>
      </c>
      <c r="F26" s="180"/>
    </row>
    <row r="27" spans="1:6" s="64" customFormat="1" ht="33" customHeight="1" x14ac:dyDescent="0.25">
      <c r="A27" s="43">
        <v>264</v>
      </c>
      <c r="B27" s="179" t="s">
        <v>321</v>
      </c>
      <c r="C27" s="4" t="s">
        <v>322</v>
      </c>
      <c r="D27" s="179" t="s">
        <v>10</v>
      </c>
      <c r="E27" s="107">
        <v>4</v>
      </c>
      <c r="F27" s="180"/>
    </row>
    <row r="28" spans="1:6" s="64" customFormat="1" ht="33" customHeight="1" x14ac:dyDescent="0.25">
      <c r="A28" s="43">
        <v>265</v>
      </c>
      <c r="B28" s="179" t="s">
        <v>323</v>
      </c>
      <c r="C28" s="4" t="s">
        <v>324</v>
      </c>
      <c r="D28" s="179" t="s">
        <v>10</v>
      </c>
      <c r="E28" s="107">
        <v>885</v>
      </c>
      <c r="F28" s="180"/>
    </row>
    <row r="29" spans="1:6" s="64" customFormat="1" ht="33" customHeight="1" x14ac:dyDescent="0.25">
      <c r="A29" s="43">
        <v>266</v>
      </c>
      <c r="B29" s="179" t="s">
        <v>331</v>
      </c>
      <c r="C29" s="4" t="s">
        <v>332</v>
      </c>
      <c r="D29" s="179" t="s">
        <v>10</v>
      </c>
      <c r="E29" s="107">
        <v>123</v>
      </c>
      <c r="F29" s="180"/>
    </row>
    <row r="30" spans="1:6" s="64" customFormat="1" ht="33" customHeight="1" x14ac:dyDescent="0.25">
      <c r="A30" s="43">
        <v>267</v>
      </c>
      <c r="B30" s="179" t="s">
        <v>345</v>
      </c>
      <c r="C30" s="4" t="s">
        <v>346</v>
      </c>
      <c r="D30" s="179" t="s">
        <v>10</v>
      </c>
      <c r="E30" s="107">
        <v>1</v>
      </c>
      <c r="F30" s="180"/>
    </row>
    <row r="31" spans="1:6" s="64" customFormat="1" ht="33" customHeight="1" x14ac:dyDescent="0.25">
      <c r="A31" s="43">
        <v>268</v>
      </c>
      <c r="B31" s="179" t="s">
        <v>347</v>
      </c>
      <c r="C31" s="4" t="s">
        <v>348</v>
      </c>
      <c r="D31" s="179" t="s">
        <v>10</v>
      </c>
      <c r="E31" s="107">
        <v>4</v>
      </c>
      <c r="F31" s="180"/>
    </row>
    <row r="32" spans="1:6" s="64" customFormat="1" ht="33" customHeight="1" x14ac:dyDescent="0.25">
      <c r="A32" s="43">
        <v>269</v>
      </c>
      <c r="B32" s="179" t="s">
        <v>349</v>
      </c>
      <c r="C32" s="4" t="s">
        <v>350</v>
      </c>
      <c r="D32" s="179" t="s">
        <v>10</v>
      </c>
      <c r="E32" s="107">
        <v>1</v>
      </c>
      <c r="F32" s="180"/>
    </row>
    <row r="33" spans="1:6" s="64" customFormat="1" ht="33" customHeight="1" x14ac:dyDescent="0.25">
      <c r="A33" s="43">
        <v>270</v>
      </c>
      <c r="B33" s="179" t="s">
        <v>351</v>
      </c>
      <c r="C33" s="4" t="s">
        <v>352</v>
      </c>
      <c r="D33" s="179" t="s">
        <v>10</v>
      </c>
      <c r="E33" s="107">
        <v>220</v>
      </c>
      <c r="F33" s="180"/>
    </row>
    <row r="34" spans="1:6" s="64" customFormat="1" ht="33" customHeight="1" x14ac:dyDescent="0.25">
      <c r="A34" s="43">
        <v>271</v>
      </c>
      <c r="B34" s="179" t="s">
        <v>353</v>
      </c>
      <c r="C34" s="4" t="s">
        <v>354</v>
      </c>
      <c r="D34" s="179" t="s">
        <v>10</v>
      </c>
      <c r="E34" s="107">
        <v>211</v>
      </c>
      <c r="F34" s="180"/>
    </row>
    <row r="35" spans="1:6" s="64" customFormat="1" ht="33" customHeight="1" x14ac:dyDescent="0.25">
      <c r="A35" s="43">
        <v>272</v>
      </c>
      <c r="B35" s="179" t="s">
        <v>355</v>
      </c>
      <c r="C35" s="4" t="s">
        <v>356</v>
      </c>
      <c r="D35" s="179" t="s">
        <v>10</v>
      </c>
      <c r="E35" s="107">
        <v>1</v>
      </c>
      <c r="F35" s="180"/>
    </row>
    <row r="36" spans="1:6" s="64" customFormat="1" ht="45" customHeight="1" x14ac:dyDescent="0.25">
      <c r="A36" s="43">
        <v>273</v>
      </c>
      <c r="B36" s="179" t="s">
        <v>357</v>
      </c>
      <c r="C36" s="4" t="s">
        <v>358</v>
      </c>
      <c r="D36" s="179" t="s">
        <v>10</v>
      </c>
      <c r="E36" s="107">
        <v>617</v>
      </c>
      <c r="F36" s="180"/>
    </row>
    <row r="37" spans="1:6" s="64" customFormat="1" ht="36" customHeight="1" x14ac:dyDescent="0.25">
      <c r="A37" s="43">
        <v>274</v>
      </c>
      <c r="B37" s="179" t="s">
        <v>359</v>
      </c>
      <c r="C37" s="4" t="s">
        <v>360</v>
      </c>
      <c r="D37" s="179" t="s">
        <v>10</v>
      </c>
      <c r="E37" s="107">
        <v>2011</v>
      </c>
      <c r="F37" s="44"/>
    </row>
    <row r="38" spans="1:6" s="64" customFormat="1" ht="37.5" customHeight="1" x14ac:dyDescent="0.25">
      <c r="A38" s="43">
        <v>275</v>
      </c>
      <c r="B38" s="179" t="s">
        <v>361</v>
      </c>
      <c r="C38" s="4" t="s">
        <v>362</v>
      </c>
      <c r="D38" s="179" t="s">
        <v>10</v>
      </c>
      <c r="E38" s="107">
        <v>47</v>
      </c>
      <c r="F38" s="180"/>
    </row>
    <row r="39" spans="1:6" s="64" customFormat="1" ht="24.95" customHeight="1" x14ac:dyDescent="0.25">
      <c r="A39" s="43">
        <v>276</v>
      </c>
      <c r="B39" s="179" t="s">
        <v>363</v>
      </c>
      <c r="C39" s="4" t="s">
        <v>364</v>
      </c>
      <c r="D39" s="179" t="s">
        <v>10</v>
      </c>
      <c r="E39" s="107">
        <v>23110</v>
      </c>
      <c r="F39" s="180"/>
    </row>
    <row r="40" spans="1:6" s="64" customFormat="1" ht="24.95" customHeight="1" x14ac:dyDescent="0.25">
      <c r="A40" s="43">
        <v>277</v>
      </c>
      <c r="B40" s="179" t="s">
        <v>379</v>
      </c>
      <c r="C40" s="4" t="s">
        <v>380</v>
      </c>
      <c r="D40" s="179" t="s">
        <v>46</v>
      </c>
      <c r="E40" s="107">
        <v>3</v>
      </c>
      <c r="F40" s="88"/>
    </row>
    <row r="41" spans="1:6" s="64" customFormat="1" ht="24.95" customHeight="1" x14ac:dyDescent="0.25">
      <c r="A41" s="43">
        <v>278</v>
      </c>
      <c r="B41" s="109" t="s">
        <v>405</v>
      </c>
      <c r="C41" s="126" t="s">
        <v>406</v>
      </c>
      <c r="D41" s="109" t="s">
        <v>46</v>
      </c>
      <c r="E41" s="110">
        <v>2</v>
      </c>
      <c r="F41" s="45"/>
    </row>
    <row r="42" spans="1:6" s="64" customFormat="1" ht="24.95" customHeight="1" x14ac:dyDescent="0.25">
      <c r="A42" s="46"/>
      <c r="B42" s="69"/>
      <c r="C42" s="127"/>
      <c r="D42" s="69"/>
      <c r="E42" s="70"/>
      <c r="F42" s="29"/>
    </row>
    <row r="43" spans="1:6" s="64" customFormat="1" ht="24.95" customHeight="1" x14ac:dyDescent="0.25">
      <c r="A43" s="227" t="s">
        <v>414</v>
      </c>
      <c r="B43" s="227"/>
      <c r="C43" s="227"/>
      <c r="D43" s="123"/>
      <c r="E43" s="124"/>
      <c r="F43" s="44"/>
    </row>
    <row r="44" spans="1:6" s="64" customFormat="1" ht="24.95" customHeight="1" x14ac:dyDescent="0.25">
      <c r="A44" s="43">
        <v>279</v>
      </c>
      <c r="B44" s="97" t="s">
        <v>305</v>
      </c>
      <c r="C44" s="4" t="s">
        <v>306</v>
      </c>
      <c r="D44" s="179" t="s">
        <v>10</v>
      </c>
      <c r="E44" s="107">
        <v>1</v>
      </c>
      <c r="F44" s="180"/>
    </row>
    <row r="45" spans="1:6" s="64" customFormat="1" ht="24.95" customHeight="1" x14ac:dyDescent="0.25">
      <c r="A45" s="43">
        <v>280</v>
      </c>
      <c r="B45" s="4" t="s">
        <v>423</v>
      </c>
      <c r="C45" s="7" t="s">
        <v>424</v>
      </c>
      <c r="D45" s="179" t="s">
        <v>46</v>
      </c>
      <c r="E45" s="107">
        <v>1</v>
      </c>
      <c r="F45" s="95">
        <v>70</v>
      </c>
    </row>
    <row r="46" spans="1:6" ht="30" customHeight="1" x14ac:dyDescent="0.25">
      <c r="A46" s="57">
        <v>281</v>
      </c>
      <c r="B46" s="97" t="s">
        <v>429</v>
      </c>
      <c r="C46" s="132" t="s">
        <v>430</v>
      </c>
      <c r="D46" s="97" t="s">
        <v>46</v>
      </c>
      <c r="E46" s="133">
        <f>3</f>
        <v>3</v>
      </c>
      <c r="F46" s="45"/>
    </row>
    <row r="47" spans="1:6" ht="24.95" customHeight="1" x14ac:dyDescent="0.25">
      <c r="A47" s="46"/>
      <c r="B47" s="69"/>
      <c r="C47" s="127"/>
      <c r="D47" s="69"/>
      <c r="E47" s="70"/>
      <c r="F47" s="29"/>
    </row>
    <row r="48" spans="1:6" ht="24.95" customHeight="1" x14ac:dyDescent="0.25">
      <c r="A48" s="227" t="s">
        <v>431</v>
      </c>
      <c r="B48" s="227"/>
      <c r="C48" s="227"/>
      <c r="D48" s="123"/>
      <c r="E48" s="124"/>
      <c r="F48" s="44"/>
    </row>
    <row r="49" spans="1:6" ht="34.5" customHeight="1" x14ac:dyDescent="0.25">
      <c r="A49" s="43">
        <v>282</v>
      </c>
      <c r="B49" s="131" t="s">
        <v>447</v>
      </c>
      <c r="C49" s="9" t="s">
        <v>358</v>
      </c>
      <c r="D49" s="131" t="s">
        <v>10</v>
      </c>
      <c r="E49" s="134">
        <v>172</v>
      </c>
      <c r="F49" s="180"/>
    </row>
    <row r="50" spans="1:6" ht="39.75" customHeight="1" x14ac:dyDescent="0.25">
      <c r="A50" s="43">
        <v>283</v>
      </c>
      <c r="B50" s="131" t="s">
        <v>448</v>
      </c>
      <c r="C50" s="9" t="s">
        <v>360</v>
      </c>
      <c r="D50" s="131" t="s">
        <v>10</v>
      </c>
      <c r="E50" s="134">
        <f>822</f>
        <v>822</v>
      </c>
      <c r="F50" s="180"/>
    </row>
    <row r="51" spans="1:6" ht="23.25" customHeight="1" x14ac:dyDescent="0.25">
      <c r="A51" s="46"/>
      <c r="B51" s="47"/>
      <c r="C51" s="48"/>
      <c r="D51" s="47"/>
      <c r="E51" s="58"/>
      <c r="F51" s="29"/>
    </row>
    <row r="52" spans="1:6" ht="24.95" customHeight="1" x14ac:dyDescent="0.25">
      <c r="A52" s="228" t="s">
        <v>437</v>
      </c>
      <c r="B52" s="228"/>
      <c r="C52" s="228"/>
      <c r="D52" s="200"/>
      <c r="E52" s="201"/>
      <c r="F52" s="45"/>
    </row>
    <row r="53" spans="1:6" ht="39.75" customHeight="1" x14ac:dyDescent="0.25">
      <c r="A53" s="43">
        <v>284</v>
      </c>
      <c r="B53" s="131" t="s">
        <v>439</v>
      </c>
      <c r="C53" s="9" t="s">
        <v>348</v>
      </c>
      <c r="D53" s="131" t="s">
        <v>10</v>
      </c>
      <c r="E53" s="136">
        <v>13</v>
      </c>
      <c r="F53" s="180"/>
    </row>
    <row r="54" spans="1:6" ht="36.75" customHeight="1" x14ac:dyDescent="0.25">
      <c r="A54" s="43">
        <v>285</v>
      </c>
      <c r="B54" s="131" t="s">
        <v>440</v>
      </c>
      <c r="C54" s="9" t="s">
        <v>441</v>
      </c>
      <c r="D54" s="131" t="s">
        <v>10</v>
      </c>
      <c r="E54" s="136">
        <v>107</v>
      </c>
      <c r="F54" s="180"/>
    </row>
    <row r="55" spans="1:6" ht="39" customHeight="1" x14ac:dyDescent="0.25">
      <c r="A55" s="43">
        <v>286</v>
      </c>
      <c r="B55" s="131" t="s">
        <v>442</v>
      </c>
      <c r="C55" s="9" t="s">
        <v>354</v>
      </c>
      <c r="D55" s="131" t="s">
        <v>10</v>
      </c>
      <c r="E55" s="136">
        <v>37</v>
      </c>
      <c r="F55" s="180"/>
    </row>
    <row r="56" spans="1:6" ht="41.25" customHeight="1" x14ac:dyDescent="0.25">
      <c r="A56" s="43">
        <v>287</v>
      </c>
      <c r="B56" s="131" t="s">
        <v>443</v>
      </c>
      <c r="C56" s="9" t="s">
        <v>444</v>
      </c>
      <c r="D56" s="131" t="s">
        <v>10</v>
      </c>
      <c r="E56" s="136">
        <v>52</v>
      </c>
      <c r="F56" s="180"/>
    </row>
    <row r="57" spans="1:6" ht="36.75" customHeight="1" x14ac:dyDescent="0.25">
      <c r="A57" s="43">
        <v>288</v>
      </c>
      <c r="B57" s="131" t="s">
        <v>445</v>
      </c>
      <c r="C57" s="9" t="s">
        <v>446</v>
      </c>
      <c r="D57" s="131" t="s">
        <v>10</v>
      </c>
      <c r="E57" s="136">
        <v>1189</v>
      </c>
      <c r="F57" s="87"/>
    </row>
    <row r="58" spans="1:6" ht="36.75" customHeight="1" x14ac:dyDescent="0.25">
      <c r="A58" s="43">
        <v>289</v>
      </c>
      <c r="B58" s="131" t="s">
        <v>447</v>
      </c>
      <c r="C58" s="9" t="s">
        <v>358</v>
      </c>
      <c r="D58" s="131" t="s">
        <v>10</v>
      </c>
      <c r="E58" s="136">
        <v>496</v>
      </c>
      <c r="F58" s="180"/>
    </row>
    <row r="59" spans="1:6" ht="39" customHeight="1" x14ac:dyDescent="0.25">
      <c r="A59" s="43">
        <v>290</v>
      </c>
      <c r="B59" s="131" t="s">
        <v>448</v>
      </c>
      <c r="C59" s="9" t="s">
        <v>360</v>
      </c>
      <c r="D59" s="131" t="s">
        <v>10</v>
      </c>
      <c r="E59" s="136">
        <v>3831</v>
      </c>
      <c r="F59" s="180"/>
    </row>
    <row r="60" spans="1:6" ht="40.5" customHeight="1" x14ac:dyDescent="0.25">
      <c r="A60" s="43">
        <v>291</v>
      </c>
      <c r="B60" s="131" t="s">
        <v>449</v>
      </c>
      <c r="C60" s="9" t="s">
        <v>450</v>
      </c>
      <c r="D60" s="131" t="s">
        <v>10</v>
      </c>
      <c r="E60" s="136">
        <v>1178</v>
      </c>
      <c r="F60" s="87"/>
    </row>
    <row r="61" spans="1:6" ht="28.5" customHeight="1" x14ac:dyDescent="0.25">
      <c r="A61" s="46"/>
      <c r="B61" s="47"/>
      <c r="C61" s="48"/>
      <c r="D61" s="47"/>
      <c r="E61" s="58"/>
      <c r="F61" s="29"/>
    </row>
    <row r="62" spans="1:6" ht="28.5" customHeight="1" x14ac:dyDescent="0.25">
      <c r="A62" s="213"/>
      <c r="B62" s="214"/>
      <c r="C62" s="215" t="s">
        <v>578</v>
      </c>
      <c r="D62" s="214"/>
      <c r="E62" s="216"/>
      <c r="F62" s="217"/>
    </row>
    <row r="63" spans="1:6" ht="33" x14ac:dyDescent="0.25">
      <c r="A63" s="91">
        <v>292</v>
      </c>
      <c r="B63" s="204"/>
      <c r="C63" s="204" t="s">
        <v>554</v>
      </c>
      <c r="D63" s="91" t="s">
        <v>10</v>
      </c>
      <c r="E63" s="91">
        <v>1</v>
      </c>
      <c r="F63" s="36"/>
    </row>
    <row r="64" spans="1:6" x14ac:dyDescent="0.25">
      <c r="A64" s="92"/>
      <c r="B64" s="187"/>
      <c r="C64" s="187" t="s">
        <v>573</v>
      </c>
      <c r="D64" s="92" t="s">
        <v>575</v>
      </c>
      <c r="E64" s="92">
        <v>175</v>
      </c>
      <c r="F64" s="205"/>
    </row>
    <row r="65" spans="1:6" x14ac:dyDescent="0.25">
      <c r="A65" s="92"/>
      <c r="B65" s="188"/>
      <c r="C65" s="188" t="s">
        <v>574</v>
      </c>
      <c r="D65" s="92" t="s">
        <v>5</v>
      </c>
      <c r="E65" s="92">
        <v>125</v>
      </c>
      <c r="F65" s="92">
        <v>125</v>
      </c>
    </row>
    <row r="66" spans="1:6" x14ac:dyDescent="0.25">
      <c r="A66" s="92"/>
      <c r="B66" s="187"/>
      <c r="C66" s="187" t="s">
        <v>553</v>
      </c>
      <c r="D66" s="92" t="s">
        <v>5</v>
      </c>
      <c r="E66" s="92">
        <v>180</v>
      </c>
      <c r="F66" s="92">
        <v>180</v>
      </c>
    </row>
    <row r="67" spans="1:6" x14ac:dyDescent="0.25">
      <c r="A67" s="92"/>
      <c r="B67" s="187"/>
      <c r="C67" s="187" t="s">
        <v>546</v>
      </c>
      <c r="D67" s="92" t="s">
        <v>5</v>
      </c>
      <c r="E67" s="92">
        <v>50</v>
      </c>
      <c r="F67" s="92">
        <v>50</v>
      </c>
    </row>
    <row r="68" spans="1:6" ht="33" x14ac:dyDescent="0.25">
      <c r="A68" s="92">
        <v>293</v>
      </c>
      <c r="B68" s="187"/>
      <c r="C68" s="187" t="s">
        <v>479</v>
      </c>
      <c r="D68" s="92"/>
      <c r="E68" s="92"/>
      <c r="F68" s="205"/>
    </row>
    <row r="69" spans="1:6" x14ac:dyDescent="0.25">
      <c r="A69" s="92"/>
      <c r="B69" s="187"/>
      <c r="C69" s="187" t="s">
        <v>573</v>
      </c>
      <c r="D69" s="92" t="s">
        <v>575</v>
      </c>
      <c r="E69" s="92">
        <v>238</v>
      </c>
      <c r="F69" s="205"/>
    </row>
    <row r="70" spans="1:6" x14ac:dyDescent="0.25">
      <c r="A70" s="92"/>
      <c r="B70" s="188"/>
      <c r="C70" s="188" t="s">
        <v>574</v>
      </c>
      <c r="D70" s="92" t="s">
        <v>5</v>
      </c>
      <c r="E70" s="92">
        <v>125</v>
      </c>
      <c r="F70" s="180">
        <f>E70</f>
        <v>125</v>
      </c>
    </row>
    <row r="71" spans="1:6" x14ac:dyDescent="0.25">
      <c r="A71" s="92"/>
      <c r="B71" s="187"/>
      <c r="C71" s="187" t="s">
        <v>553</v>
      </c>
      <c r="D71" s="92" t="s">
        <v>5</v>
      </c>
      <c r="E71" s="92">
        <v>180</v>
      </c>
      <c r="F71" s="180">
        <f t="shared" ref="F71:F72" si="0">E71</f>
        <v>180</v>
      </c>
    </row>
    <row r="72" spans="1:6" x14ac:dyDescent="0.25">
      <c r="A72" s="92"/>
      <c r="B72" s="187"/>
      <c r="C72" s="187" t="s">
        <v>546</v>
      </c>
      <c r="D72" s="92" t="s">
        <v>5</v>
      </c>
      <c r="E72" s="92">
        <v>50</v>
      </c>
      <c r="F72" s="180">
        <f t="shared" si="0"/>
        <v>50</v>
      </c>
    </row>
    <row r="73" spans="1:6" x14ac:dyDescent="0.25">
      <c r="A73" s="92">
        <v>294</v>
      </c>
      <c r="B73" s="187"/>
      <c r="C73" s="187" t="s">
        <v>555</v>
      </c>
      <c r="D73" s="92"/>
      <c r="E73" s="92"/>
      <c r="F73" s="180"/>
    </row>
    <row r="74" spans="1:6" x14ac:dyDescent="0.25">
      <c r="A74" s="92"/>
      <c r="B74" s="187"/>
      <c r="C74" s="187" t="s">
        <v>573</v>
      </c>
      <c r="D74" s="92" t="s">
        <v>575</v>
      </c>
      <c r="E74" s="92">
        <v>275</v>
      </c>
      <c r="F74" s="180"/>
    </row>
    <row r="75" spans="1:6" x14ac:dyDescent="0.25">
      <c r="A75" s="92"/>
      <c r="B75" s="188"/>
      <c r="C75" s="188" t="s">
        <v>574</v>
      </c>
      <c r="D75" s="92" t="s">
        <v>5</v>
      </c>
      <c r="E75" s="92">
        <v>120</v>
      </c>
      <c r="F75" s="180">
        <f>E75</f>
        <v>120</v>
      </c>
    </row>
    <row r="76" spans="1:6" x14ac:dyDescent="0.25">
      <c r="A76" s="92"/>
      <c r="B76" s="187"/>
      <c r="C76" s="187" t="s">
        <v>553</v>
      </c>
      <c r="D76" s="92" t="s">
        <v>5</v>
      </c>
      <c r="E76" s="92">
        <v>210</v>
      </c>
      <c r="F76" s="180">
        <f t="shared" ref="F76:F77" si="1">E76</f>
        <v>210</v>
      </c>
    </row>
    <row r="77" spans="1:6" x14ac:dyDescent="0.25">
      <c r="A77" s="92"/>
      <c r="B77" s="187"/>
      <c r="C77" s="187" t="s">
        <v>546</v>
      </c>
      <c r="D77" s="92" t="s">
        <v>5</v>
      </c>
      <c r="E77" s="92">
        <v>57</v>
      </c>
      <c r="F77" s="180">
        <f t="shared" si="1"/>
        <v>57</v>
      </c>
    </row>
    <row r="78" spans="1:6" ht="33" x14ac:dyDescent="0.25">
      <c r="A78" s="92">
        <v>295</v>
      </c>
      <c r="B78" s="187"/>
      <c r="C78" s="187" t="s">
        <v>556</v>
      </c>
      <c r="D78" s="92"/>
      <c r="E78" s="92"/>
      <c r="F78" s="180"/>
    </row>
    <row r="79" spans="1:6" x14ac:dyDescent="0.25">
      <c r="A79" s="92"/>
      <c r="B79" s="187"/>
      <c r="C79" s="187" t="s">
        <v>573</v>
      </c>
      <c r="D79" s="92" t="s">
        <v>575</v>
      </c>
      <c r="E79" s="92">
        <v>250</v>
      </c>
      <c r="F79" s="180"/>
    </row>
    <row r="80" spans="1:6" x14ac:dyDescent="0.25">
      <c r="A80" s="92"/>
      <c r="B80" s="188"/>
      <c r="C80" s="188" t="s">
        <v>574</v>
      </c>
      <c r="D80" s="92" t="s">
        <v>5</v>
      </c>
      <c r="E80" s="92">
        <v>123</v>
      </c>
      <c r="F80" s="180">
        <f>E80</f>
        <v>123</v>
      </c>
    </row>
    <row r="81" spans="1:6" x14ac:dyDescent="0.25">
      <c r="A81" s="92"/>
      <c r="B81" s="187"/>
      <c r="C81" s="187" t="s">
        <v>553</v>
      </c>
      <c r="D81" s="92" t="s">
        <v>5</v>
      </c>
      <c r="E81" s="92">
        <v>180</v>
      </c>
      <c r="F81" s="180">
        <f t="shared" ref="F81:F82" si="2">E81</f>
        <v>180</v>
      </c>
    </row>
    <row r="82" spans="1:6" x14ac:dyDescent="0.25">
      <c r="A82" s="92"/>
      <c r="B82" s="187"/>
      <c r="C82" s="187" t="s">
        <v>546</v>
      </c>
      <c r="D82" s="92" t="s">
        <v>5</v>
      </c>
      <c r="E82" s="92">
        <v>50</v>
      </c>
      <c r="F82" s="180">
        <f t="shared" si="2"/>
        <v>50</v>
      </c>
    </row>
    <row r="83" spans="1:6" ht="33" x14ac:dyDescent="0.25">
      <c r="A83" s="92">
        <v>296</v>
      </c>
      <c r="B83" s="187"/>
      <c r="C83" s="187" t="s">
        <v>557</v>
      </c>
      <c r="D83" s="92"/>
      <c r="E83" s="92"/>
      <c r="F83" s="180"/>
    </row>
    <row r="84" spans="1:6" x14ac:dyDescent="0.25">
      <c r="A84" s="92"/>
      <c r="B84" s="187"/>
      <c r="C84" s="187" t="s">
        <v>573</v>
      </c>
      <c r="D84" s="92" t="s">
        <v>575</v>
      </c>
      <c r="E84" s="92">
        <v>225</v>
      </c>
      <c r="F84" s="180"/>
    </row>
    <row r="85" spans="1:6" x14ac:dyDescent="0.25">
      <c r="A85" s="92"/>
      <c r="B85" s="188"/>
      <c r="C85" s="188" t="s">
        <v>574</v>
      </c>
      <c r="D85" s="92" t="s">
        <v>5</v>
      </c>
      <c r="E85" s="92">
        <v>120</v>
      </c>
      <c r="F85" s="180">
        <f>E85</f>
        <v>120</v>
      </c>
    </row>
    <row r="86" spans="1:6" x14ac:dyDescent="0.25">
      <c r="A86" s="92"/>
      <c r="B86" s="187"/>
      <c r="C86" s="187" t="s">
        <v>553</v>
      </c>
      <c r="D86" s="92" t="s">
        <v>5</v>
      </c>
      <c r="E86" s="92">
        <v>210</v>
      </c>
      <c r="F86" s="180">
        <f t="shared" ref="F86:F87" si="3">E86</f>
        <v>210</v>
      </c>
    </row>
    <row r="87" spans="1:6" x14ac:dyDescent="0.25">
      <c r="A87" s="92"/>
      <c r="B87" s="187"/>
      <c r="C87" s="187" t="s">
        <v>546</v>
      </c>
      <c r="D87" s="92" t="s">
        <v>5</v>
      </c>
      <c r="E87" s="92">
        <v>57</v>
      </c>
      <c r="F87" s="180">
        <f t="shared" si="3"/>
        <v>57</v>
      </c>
    </row>
    <row r="88" spans="1:6" ht="33" x14ac:dyDescent="0.25">
      <c r="A88" s="92">
        <v>297</v>
      </c>
      <c r="B88" s="187"/>
      <c r="C88" s="187" t="s">
        <v>558</v>
      </c>
      <c r="D88" s="92"/>
      <c r="E88" s="92"/>
      <c r="F88" s="180"/>
    </row>
    <row r="89" spans="1:6" x14ac:dyDescent="0.25">
      <c r="A89" s="92"/>
      <c r="B89" s="187"/>
      <c r="C89" s="187" t="s">
        <v>573</v>
      </c>
      <c r="D89" s="92" t="s">
        <v>575</v>
      </c>
      <c r="E89" s="190">
        <v>0</v>
      </c>
      <c r="F89" s="180"/>
    </row>
    <row r="90" spans="1:6" x14ac:dyDescent="0.25">
      <c r="A90" s="92"/>
      <c r="B90" s="188"/>
      <c r="C90" s="188" t="s">
        <v>574</v>
      </c>
      <c r="D90" s="92" t="s">
        <v>5</v>
      </c>
      <c r="E90" s="92">
        <v>120</v>
      </c>
      <c r="F90" s="180">
        <f>E90</f>
        <v>120</v>
      </c>
    </row>
    <row r="91" spans="1:6" x14ac:dyDescent="0.25">
      <c r="A91" s="92"/>
      <c r="B91" s="187"/>
      <c r="C91" s="187" t="s">
        <v>553</v>
      </c>
      <c r="D91" s="92" t="s">
        <v>5</v>
      </c>
      <c r="E91" s="92">
        <v>180</v>
      </c>
      <c r="F91" s="180">
        <f t="shared" ref="F91:F92" si="4">E91</f>
        <v>180</v>
      </c>
    </row>
    <row r="92" spans="1:6" x14ac:dyDescent="0.25">
      <c r="A92" s="92"/>
      <c r="B92" s="187"/>
      <c r="C92" s="187" t="s">
        <v>546</v>
      </c>
      <c r="D92" s="92" t="s">
        <v>5</v>
      </c>
      <c r="E92" s="92">
        <v>50</v>
      </c>
      <c r="F92" s="180">
        <f t="shared" si="4"/>
        <v>50</v>
      </c>
    </row>
    <row r="93" spans="1:6" x14ac:dyDescent="0.25">
      <c r="A93" s="92">
        <v>298</v>
      </c>
      <c r="B93" s="187"/>
      <c r="C93" s="187" t="s">
        <v>480</v>
      </c>
      <c r="D93" s="92"/>
      <c r="E93" s="92"/>
      <c r="F93" s="180"/>
    </row>
    <row r="94" spans="1:6" x14ac:dyDescent="0.25">
      <c r="A94" s="92"/>
      <c r="B94" s="187"/>
      <c r="C94" s="187" t="s">
        <v>573</v>
      </c>
      <c r="D94" s="92" t="s">
        <v>575</v>
      </c>
      <c r="E94" s="92">
        <v>287</v>
      </c>
      <c r="F94" s="180"/>
    </row>
    <row r="95" spans="1:6" x14ac:dyDescent="0.25">
      <c r="A95" s="92"/>
      <c r="B95" s="188"/>
      <c r="C95" s="188" t="s">
        <v>574</v>
      </c>
      <c r="D95" s="92" t="s">
        <v>5</v>
      </c>
      <c r="E95" s="92">
        <v>119</v>
      </c>
      <c r="F95" s="180">
        <f>E95</f>
        <v>119</v>
      </c>
    </row>
    <row r="96" spans="1:6" x14ac:dyDescent="0.25">
      <c r="A96" s="92"/>
      <c r="B96" s="187"/>
      <c r="C96" s="187" t="s">
        <v>553</v>
      </c>
      <c r="D96" s="92" t="s">
        <v>5</v>
      </c>
      <c r="E96" s="92">
        <v>210</v>
      </c>
      <c r="F96" s="180">
        <f t="shared" ref="F96:F97" si="5">E96</f>
        <v>210</v>
      </c>
    </row>
    <row r="97" spans="1:6" x14ac:dyDescent="0.25">
      <c r="A97" s="92"/>
      <c r="B97" s="187"/>
      <c r="C97" s="187" t="s">
        <v>546</v>
      </c>
      <c r="D97" s="92" t="s">
        <v>5</v>
      </c>
      <c r="E97" s="92">
        <v>36</v>
      </c>
      <c r="F97" s="180">
        <f t="shared" si="5"/>
        <v>36</v>
      </c>
    </row>
    <row r="98" spans="1:6" ht="33" x14ac:dyDescent="0.25">
      <c r="A98" s="92">
        <v>299</v>
      </c>
      <c r="B98" s="187"/>
      <c r="C98" s="187" t="s">
        <v>481</v>
      </c>
      <c r="D98" s="92"/>
      <c r="E98" s="92"/>
      <c r="F98" s="180"/>
    </row>
    <row r="99" spans="1:6" x14ac:dyDescent="0.25">
      <c r="A99" s="92"/>
      <c r="B99" s="187"/>
      <c r="C99" s="187" t="s">
        <v>573</v>
      </c>
      <c r="D99" s="92" t="s">
        <v>575</v>
      </c>
      <c r="E99" s="92">
        <v>263</v>
      </c>
      <c r="F99" s="180"/>
    </row>
    <row r="100" spans="1:6" x14ac:dyDescent="0.25">
      <c r="A100" s="92"/>
      <c r="B100" s="188"/>
      <c r="C100" s="188" t="s">
        <v>574</v>
      </c>
      <c r="D100" s="92" t="s">
        <v>5</v>
      </c>
      <c r="E100" s="92">
        <v>120</v>
      </c>
      <c r="F100" s="180">
        <f>E100</f>
        <v>120</v>
      </c>
    </row>
    <row r="101" spans="1:6" x14ac:dyDescent="0.25">
      <c r="A101" s="92"/>
      <c r="B101" s="187"/>
      <c r="C101" s="187" t="s">
        <v>553</v>
      </c>
      <c r="D101" s="92" t="s">
        <v>5</v>
      </c>
      <c r="E101" s="92">
        <v>180</v>
      </c>
      <c r="F101" s="180">
        <f t="shared" ref="F101:F102" si="6">E101</f>
        <v>180</v>
      </c>
    </row>
    <row r="102" spans="1:6" x14ac:dyDescent="0.25">
      <c r="A102" s="92"/>
      <c r="B102" s="187"/>
      <c r="C102" s="187" t="s">
        <v>546</v>
      </c>
      <c r="D102" s="92" t="s">
        <v>5</v>
      </c>
      <c r="E102" s="92">
        <v>50</v>
      </c>
      <c r="F102" s="180">
        <f t="shared" si="6"/>
        <v>50</v>
      </c>
    </row>
    <row r="103" spans="1:6" x14ac:dyDescent="0.25">
      <c r="A103" s="92">
        <v>300</v>
      </c>
      <c r="B103" s="187"/>
      <c r="C103" s="187" t="s">
        <v>482</v>
      </c>
      <c r="D103" s="92"/>
      <c r="E103" s="92"/>
      <c r="F103" s="180"/>
    </row>
    <row r="104" spans="1:6" x14ac:dyDescent="0.25">
      <c r="A104" s="92"/>
      <c r="B104" s="187"/>
      <c r="C104" s="187" t="s">
        <v>573</v>
      </c>
      <c r="D104" s="92" t="s">
        <v>575</v>
      </c>
      <c r="E104" s="92">
        <v>225</v>
      </c>
      <c r="F104" s="180"/>
    </row>
    <row r="105" spans="1:6" x14ac:dyDescent="0.25">
      <c r="A105" s="92"/>
      <c r="B105" s="188"/>
      <c r="C105" s="188" t="s">
        <v>574</v>
      </c>
      <c r="D105" s="92" t="s">
        <v>5</v>
      </c>
      <c r="E105" s="92">
        <v>140</v>
      </c>
      <c r="F105" s="180">
        <f>E105</f>
        <v>140</v>
      </c>
    </row>
    <row r="106" spans="1:6" x14ac:dyDescent="0.25">
      <c r="A106" s="92"/>
      <c r="B106" s="187"/>
      <c r="C106" s="187" t="s">
        <v>553</v>
      </c>
      <c r="D106" s="92" t="s">
        <v>5</v>
      </c>
      <c r="E106" s="92">
        <v>223</v>
      </c>
      <c r="F106" s="180">
        <f t="shared" ref="F106:F107" si="7">E106</f>
        <v>223</v>
      </c>
    </row>
    <row r="107" spans="1:6" x14ac:dyDescent="0.25">
      <c r="A107" s="92"/>
      <c r="B107" s="187"/>
      <c r="C107" s="187" t="s">
        <v>546</v>
      </c>
      <c r="D107" s="92" t="s">
        <v>5</v>
      </c>
      <c r="E107" s="92">
        <v>60</v>
      </c>
      <c r="F107" s="180">
        <f t="shared" si="7"/>
        <v>60</v>
      </c>
    </row>
    <row r="108" spans="1:6" ht="33" x14ac:dyDescent="0.25">
      <c r="A108" s="92">
        <v>301</v>
      </c>
      <c r="B108" s="187"/>
      <c r="C108" s="187" t="s">
        <v>559</v>
      </c>
      <c r="D108" s="92"/>
      <c r="E108" s="92"/>
      <c r="F108" s="180"/>
    </row>
    <row r="109" spans="1:6" x14ac:dyDescent="0.25">
      <c r="A109" s="92"/>
      <c r="B109" s="187"/>
      <c r="C109" s="187" t="s">
        <v>573</v>
      </c>
      <c r="D109" s="92" t="s">
        <v>575</v>
      </c>
      <c r="E109" s="92">
        <v>250</v>
      </c>
      <c r="F109" s="180"/>
    </row>
    <row r="110" spans="1:6" x14ac:dyDescent="0.25">
      <c r="A110" s="92"/>
      <c r="B110" s="188"/>
      <c r="C110" s="188" t="s">
        <v>574</v>
      </c>
      <c r="D110" s="92" t="s">
        <v>5</v>
      </c>
      <c r="E110" s="92">
        <v>120</v>
      </c>
      <c r="F110" s="180">
        <f>E110</f>
        <v>120</v>
      </c>
    </row>
    <row r="111" spans="1:6" x14ac:dyDescent="0.25">
      <c r="A111" s="92"/>
      <c r="B111" s="187"/>
      <c r="C111" s="187" t="s">
        <v>553</v>
      </c>
      <c r="D111" s="92" t="s">
        <v>5</v>
      </c>
      <c r="E111" s="92">
        <v>180</v>
      </c>
      <c r="F111" s="180">
        <f t="shared" ref="F111:F112" si="8">E111</f>
        <v>180</v>
      </c>
    </row>
    <row r="112" spans="1:6" x14ac:dyDescent="0.25">
      <c r="A112" s="92"/>
      <c r="B112" s="187"/>
      <c r="C112" s="187" t="s">
        <v>546</v>
      </c>
      <c r="D112" s="92" t="s">
        <v>5</v>
      </c>
      <c r="E112" s="92">
        <v>50</v>
      </c>
      <c r="F112" s="180">
        <f t="shared" si="8"/>
        <v>50</v>
      </c>
    </row>
    <row r="113" spans="1:6" ht="33" x14ac:dyDescent="0.25">
      <c r="A113" s="92">
        <v>302</v>
      </c>
      <c r="B113" s="187"/>
      <c r="C113" s="187" t="s">
        <v>560</v>
      </c>
      <c r="D113" s="92"/>
      <c r="E113" s="92"/>
      <c r="F113" s="180"/>
    </row>
    <row r="114" spans="1:6" x14ac:dyDescent="0.25">
      <c r="A114" s="92"/>
      <c r="B114" s="187"/>
      <c r="C114" s="187" t="s">
        <v>573</v>
      </c>
      <c r="D114" s="92" t="s">
        <v>575</v>
      </c>
      <c r="E114" s="92">
        <v>287</v>
      </c>
      <c r="F114" s="180"/>
    </row>
    <row r="115" spans="1:6" x14ac:dyDescent="0.25">
      <c r="A115" s="92"/>
      <c r="B115" s="188"/>
      <c r="C115" s="188" t="s">
        <v>574</v>
      </c>
      <c r="D115" s="92" t="s">
        <v>5</v>
      </c>
      <c r="E115" s="92">
        <v>119</v>
      </c>
      <c r="F115" s="206">
        <f>E115</f>
        <v>119</v>
      </c>
    </row>
    <row r="116" spans="1:6" x14ac:dyDescent="0.25">
      <c r="A116" s="92"/>
      <c r="B116" s="187"/>
      <c r="C116" s="187" t="s">
        <v>553</v>
      </c>
      <c r="D116" s="92" t="s">
        <v>5</v>
      </c>
      <c r="E116" s="92">
        <v>210</v>
      </c>
      <c r="F116" s="206">
        <f t="shared" ref="F116:F117" si="9">E116</f>
        <v>210</v>
      </c>
    </row>
    <row r="117" spans="1:6" x14ac:dyDescent="0.25">
      <c r="A117" s="92"/>
      <c r="B117" s="187"/>
      <c r="C117" s="187" t="s">
        <v>546</v>
      </c>
      <c r="D117" s="92" t="s">
        <v>5</v>
      </c>
      <c r="E117" s="92">
        <v>36</v>
      </c>
      <c r="F117" s="206">
        <f t="shared" si="9"/>
        <v>36</v>
      </c>
    </row>
    <row r="118" spans="1:6" x14ac:dyDescent="0.25">
      <c r="A118" s="92">
        <v>303</v>
      </c>
      <c r="B118" s="187"/>
      <c r="C118" s="187" t="s">
        <v>561</v>
      </c>
      <c r="D118" s="92"/>
      <c r="E118" s="92"/>
      <c r="F118" s="206"/>
    </row>
    <row r="119" spans="1:6" ht="18" x14ac:dyDescent="0.25">
      <c r="A119" s="92"/>
      <c r="B119" s="187"/>
      <c r="C119" s="187" t="s">
        <v>573</v>
      </c>
      <c r="D119" s="92" t="s">
        <v>575</v>
      </c>
      <c r="E119" s="92">
        <v>400</v>
      </c>
      <c r="F119" s="207"/>
    </row>
    <row r="120" spans="1:6" x14ac:dyDescent="0.25">
      <c r="A120" s="92"/>
      <c r="B120" s="188"/>
      <c r="C120" s="188" t="s">
        <v>574</v>
      </c>
      <c r="D120" s="92" t="s">
        <v>5</v>
      </c>
      <c r="E120" s="92">
        <v>152</v>
      </c>
      <c r="F120" s="180">
        <f>E120</f>
        <v>152</v>
      </c>
    </row>
    <row r="121" spans="1:6" x14ac:dyDescent="0.25">
      <c r="A121" s="92"/>
      <c r="B121" s="187"/>
      <c r="C121" s="187" t="s">
        <v>553</v>
      </c>
      <c r="D121" s="92" t="s">
        <v>5</v>
      </c>
      <c r="E121" s="92">
        <v>280</v>
      </c>
      <c r="F121" s="180">
        <f t="shared" ref="F121:F122" si="10">E121</f>
        <v>280</v>
      </c>
    </row>
    <row r="122" spans="1:6" x14ac:dyDescent="0.25">
      <c r="A122" s="92"/>
      <c r="B122" s="187"/>
      <c r="C122" s="187" t="s">
        <v>546</v>
      </c>
      <c r="D122" s="92" t="s">
        <v>5</v>
      </c>
      <c r="E122" s="92">
        <v>116</v>
      </c>
      <c r="F122" s="180">
        <f t="shared" si="10"/>
        <v>116</v>
      </c>
    </row>
    <row r="123" spans="1:6" ht="33" x14ac:dyDescent="0.25">
      <c r="A123" s="92">
        <v>304</v>
      </c>
      <c r="B123" s="187"/>
      <c r="C123" s="187" t="s">
        <v>562</v>
      </c>
      <c r="D123" s="92"/>
      <c r="E123" s="92"/>
      <c r="F123" s="180"/>
    </row>
    <row r="124" spans="1:6" x14ac:dyDescent="0.25">
      <c r="A124" s="92"/>
      <c r="B124" s="187"/>
      <c r="C124" s="187" t="s">
        <v>573</v>
      </c>
      <c r="D124" s="92" t="s">
        <v>575</v>
      </c>
      <c r="E124" s="92">
        <v>413</v>
      </c>
      <c r="F124" s="180"/>
    </row>
    <row r="125" spans="1:6" x14ac:dyDescent="0.25">
      <c r="A125" s="92"/>
      <c r="B125" s="188"/>
      <c r="C125" s="188" t="s">
        <v>574</v>
      </c>
      <c r="D125" s="92" t="s">
        <v>5</v>
      </c>
      <c r="E125" s="92">
        <v>140</v>
      </c>
      <c r="F125" s="180">
        <f>E125</f>
        <v>140</v>
      </c>
    </row>
    <row r="126" spans="1:6" x14ac:dyDescent="0.25">
      <c r="A126" s="92"/>
      <c r="B126" s="187"/>
      <c r="C126" s="187" t="s">
        <v>553</v>
      </c>
      <c r="D126" s="92" t="s">
        <v>5</v>
      </c>
      <c r="E126" s="92">
        <v>223</v>
      </c>
      <c r="F126" s="180">
        <f t="shared" ref="F126:F127" si="11">E126</f>
        <v>223</v>
      </c>
    </row>
    <row r="127" spans="1:6" x14ac:dyDescent="0.25">
      <c r="A127" s="92"/>
      <c r="B127" s="187"/>
      <c r="C127" s="187" t="s">
        <v>546</v>
      </c>
      <c r="D127" s="92" t="s">
        <v>5</v>
      </c>
      <c r="E127" s="92">
        <v>60</v>
      </c>
      <c r="F127" s="180">
        <f t="shared" si="11"/>
        <v>60</v>
      </c>
    </row>
    <row r="128" spans="1:6" ht="33" x14ac:dyDescent="0.25">
      <c r="A128" s="92">
        <v>305</v>
      </c>
      <c r="B128" s="187"/>
      <c r="C128" s="187" t="s">
        <v>563</v>
      </c>
      <c r="D128" s="92"/>
      <c r="E128" s="92"/>
      <c r="F128" s="180"/>
    </row>
    <row r="129" spans="1:6" x14ac:dyDescent="0.25">
      <c r="A129" s="92"/>
      <c r="B129" s="187"/>
      <c r="C129" s="187" t="s">
        <v>573</v>
      </c>
      <c r="D129" s="92" t="s">
        <v>575</v>
      </c>
      <c r="E129" s="92">
        <v>500</v>
      </c>
      <c r="F129" s="180"/>
    </row>
    <row r="130" spans="1:6" x14ac:dyDescent="0.25">
      <c r="A130" s="92"/>
      <c r="B130" s="188"/>
      <c r="C130" s="188" t="s">
        <v>574</v>
      </c>
      <c r="D130" s="92" t="s">
        <v>5</v>
      </c>
      <c r="E130" s="92">
        <v>153</v>
      </c>
      <c r="F130" s="180">
        <f>E130</f>
        <v>153</v>
      </c>
    </row>
    <row r="131" spans="1:6" x14ac:dyDescent="0.25">
      <c r="A131" s="92"/>
      <c r="B131" s="187"/>
      <c r="C131" s="187" t="s">
        <v>553</v>
      </c>
      <c r="D131" s="92" t="s">
        <v>5</v>
      </c>
      <c r="E131" s="92">
        <v>380</v>
      </c>
      <c r="F131" s="180">
        <f t="shared" ref="F131:F132" si="12">E131</f>
        <v>380</v>
      </c>
    </row>
    <row r="132" spans="1:6" x14ac:dyDescent="0.25">
      <c r="A132" s="92"/>
      <c r="B132" s="187"/>
      <c r="C132" s="187" t="s">
        <v>546</v>
      </c>
      <c r="D132" s="92" t="s">
        <v>5</v>
      </c>
      <c r="E132" s="92">
        <v>116</v>
      </c>
      <c r="F132" s="180">
        <f t="shared" si="12"/>
        <v>116</v>
      </c>
    </row>
    <row r="133" spans="1:6" ht="33" x14ac:dyDescent="0.25">
      <c r="A133" s="92">
        <v>306</v>
      </c>
      <c r="B133" s="187"/>
      <c r="C133" s="187" t="s">
        <v>564</v>
      </c>
      <c r="D133" s="92"/>
      <c r="E133" s="92"/>
      <c r="F133" s="180"/>
    </row>
    <row r="134" spans="1:6" x14ac:dyDescent="0.25">
      <c r="A134" s="92"/>
      <c r="B134" s="187"/>
      <c r="C134" s="187" t="s">
        <v>573</v>
      </c>
      <c r="D134" s="92" t="s">
        <v>575</v>
      </c>
      <c r="E134" s="92">
        <v>238</v>
      </c>
      <c r="F134" s="180"/>
    </row>
    <row r="135" spans="1:6" x14ac:dyDescent="0.25">
      <c r="A135" s="92"/>
      <c r="B135" s="188"/>
      <c r="C135" s="188" t="s">
        <v>574</v>
      </c>
      <c r="D135" s="92" t="s">
        <v>5</v>
      </c>
      <c r="E135" s="92">
        <v>120</v>
      </c>
      <c r="F135" s="180">
        <f>E135</f>
        <v>120</v>
      </c>
    </row>
    <row r="136" spans="1:6" x14ac:dyDescent="0.25">
      <c r="A136" s="92"/>
      <c r="B136" s="187"/>
      <c r="C136" s="187" t="s">
        <v>553</v>
      </c>
      <c r="D136" s="92" t="s">
        <v>5</v>
      </c>
      <c r="E136" s="92">
        <v>180</v>
      </c>
      <c r="F136" s="180">
        <f t="shared" ref="F136:F137" si="13">E136</f>
        <v>180</v>
      </c>
    </row>
    <row r="137" spans="1:6" x14ac:dyDescent="0.25">
      <c r="A137" s="92"/>
      <c r="B137" s="187"/>
      <c r="C137" s="187" t="s">
        <v>546</v>
      </c>
      <c r="D137" s="92" t="s">
        <v>5</v>
      </c>
      <c r="E137" s="92">
        <v>50</v>
      </c>
      <c r="F137" s="180">
        <f t="shared" si="13"/>
        <v>50</v>
      </c>
    </row>
    <row r="138" spans="1:6" x14ac:dyDescent="0.25">
      <c r="A138" s="92">
        <v>307</v>
      </c>
      <c r="B138" s="187"/>
      <c r="C138" s="187" t="s">
        <v>565</v>
      </c>
      <c r="D138" s="92"/>
      <c r="E138" s="92"/>
      <c r="F138" s="180"/>
    </row>
    <row r="139" spans="1:6" x14ac:dyDescent="0.25">
      <c r="A139" s="92"/>
      <c r="B139" s="187"/>
      <c r="C139" s="187" t="s">
        <v>573</v>
      </c>
      <c r="D139" s="92" t="s">
        <v>575</v>
      </c>
      <c r="E139" s="92">
        <v>380</v>
      </c>
      <c r="F139" s="180"/>
    </row>
    <row r="140" spans="1:6" x14ac:dyDescent="0.25">
      <c r="A140" s="92"/>
      <c r="B140" s="188"/>
      <c r="C140" s="188" t="s">
        <v>574</v>
      </c>
      <c r="D140" s="92" t="s">
        <v>5</v>
      </c>
      <c r="E140" s="92">
        <v>137</v>
      </c>
      <c r="F140" s="180">
        <f>E140</f>
        <v>137</v>
      </c>
    </row>
    <row r="141" spans="1:6" x14ac:dyDescent="0.25">
      <c r="A141" s="92"/>
      <c r="B141" s="187"/>
      <c r="C141" s="187" t="s">
        <v>553</v>
      </c>
      <c r="D141" s="92" t="s">
        <v>5</v>
      </c>
      <c r="E141" s="92">
        <v>223</v>
      </c>
      <c r="F141" s="180">
        <f t="shared" ref="F141:F142" si="14">E141</f>
        <v>223</v>
      </c>
    </row>
    <row r="142" spans="1:6" x14ac:dyDescent="0.25">
      <c r="A142" s="92"/>
      <c r="B142" s="187"/>
      <c r="C142" s="187" t="s">
        <v>546</v>
      </c>
      <c r="D142" s="92" t="s">
        <v>5</v>
      </c>
      <c r="E142" s="92">
        <v>60</v>
      </c>
      <c r="F142" s="180">
        <f t="shared" si="14"/>
        <v>60</v>
      </c>
    </row>
    <row r="143" spans="1:6" ht="33" x14ac:dyDescent="0.25">
      <c r="A143" s="92">
        <v>308</v>
      </c>
      <c r="B143" s="187"/>
      <c r="C143" s="187" t="s">
        <v>566</v>
      </c>
      <c r="D143" s="92"/>
      <c r="E143" s="92"/>
      <c r="F143" s="180"/>
    </row>
    <row r="144" spans="1:6" x14ac:dyDescent="0.25">
      <c r="A144" s="92"/>
      <c r="B144" s="187"/>
      <c r="C144" s="187" t="s">
        <v>573</v>
      </c>
      <c r="D144" s="92" t="s">
        <v>575</v>
      </c>
      <c r="E144" s="92">
        <v>256</v>
      </c>
      <c r="F144" s="180"/>
    </row>
    <row r="145" spans="1:6" x14ac:dyDescent="0.25">
      <c r="A145" s="92"/>
      <c r="B145" s="188"/>
      <c r="C145" s="188" t="s">
        <v>574</v>
      </c>
      <c r="D145" s="92" t="s">
        <v>5</v>
      </c>
      <c r="E145" s="92">
        <v>120</v>
      </c>
      <c r="F145" s="180">
        <f>E145</f>
        <v>120</v>
      </c>
    </row>
    <row r="146" spans="1:6" x14ac:dyDescent="0.25">
      <c r="A146" s="92"/>
      <c r="B146" s="187"/>
      <c r="C146" s="187" t="s">
        <v>553</v>
      </c>
      <c r="D146" s="92" t="s">
        <v>5</v>
      </c>
      <c r="E146" s="92">
        <v>180</v>
      </c>
      <c r="F146" s="180">
        <f t="shared" ref="F146:F147" si="15">E146</f>
        <v>180</v>
      </c>
    </row>
    <row r="147" spans="1:6" x14ac:dyDescent="0.25">
      <c r="A147" s="92"/>
      <c r="B147" s="187"/>
      <c r="C147" s="187" t="s">
        <v>546</v>
      </c>
      <c r="D147" s="92" t="s">
        <v>5</v>
      </c>
      <c r="E147" s="92">
        <v>50</v>
      </c>
      <c r="F147" s="180">
        <f t="shared" si="15"/>
        <v>50</v>
      </c>
    </row>
    <row r="148" spans="1:6" ht="33" x14ac:dyDescent="0.25">
      <c r="A148" s="92">
        <v>309</v>
      </c>
      <c r="B148" s="187"/>
      <c r="C148" s="187" t="s">
        <v>567</v>
      </c>
      <c r="D148" s="92"/>
      <c r="E148" s="92"/>
      <c r="F148" s="180"/>
    </row>
    <row r="149" spans="1:6" x14ac:dyDescent="0.25">
      <c r="A149" s="92"/>
      <c r="B149" s="187"/>
      <c r="C149" s="187" t="s">
        <v>573</v>
      </c>
      <c r="D149" s="92" t="s">
        <v>575</v>
      </c>
      <c r="E149" s="92">
        <v>256</v>
      </c>
      <c r="F149" s="180"/>
    </row>
    <row r="150" spans="1:6" x14ac:dyDescent="0.25">
      <c r="A150" s="92"/>
      <c r="B150" s="188"/>
      <c r="C150" s="188" t="s">
        <v>574</v>
      </c>
      <c r="D150" s="92" t="s">
        <v>5</v>
      </c>
      <c r="E150" s="92">
        <v>137</v>
      </c>
      <c r="F150" s="180">
        <f>E150</f>
        <v>137</v>
      </c>
    </row>
    <row r="151" spans="1:6" x14ac:dyDescent="0.25">
      <c r="A151" s="92"/>
      <c r="B151" s="187"/>
      <c r="C151" s="187" t="s">
        <v>553</v>
      </c>
      <c r="D151" s="92" t="s">
        <v>5</v>
      </c>
      <c r="E151" s="92">
        <v>223</v>
      </c>
      <c r="F151" s="180">
        <f t="shared" ref="F151:F152" si="16">E151</f>
        <v>223</v>
      </c>
    </row>
    <row r="152" spans="1:6" x14ac:dyDescent="0.25">
      <c r="A152" s="92"/>
      <c r="B152" s="187"/>
      <c r="C152" s="187" t="s">
        <v>546</v>
      </c>
      <c r="D152" s="92" t="s">
        <v>5</v>
      </c>
      <c r="E152" s="92">
        <v>60</v>
      </c>
      <c r="F152" s="180">
        <f t="shared" si="16"/>
        <v>60</v>
      </c>
    </row>
    <row r="153" spans="1:6" ht="33" x14ac:dyDescent="0.25">
      <c r="A153" s="92">
        <v>310</v>
      </c>
      <c r="B153" s="187"/>
      <c r="C153" s="187" t="s">
        <v>568</v>
      </c>
      <c r="D153" s="92"/>
      <c r="E153" s="92"/>
      <c r="F153" s="180"/>
    </row>
    <row r="154" spans="1:6" x14ac:dyDescent="0.25">
      <c r="A154" s="92"/>
      <c r="B154" s="187"/>
      <c r="C154" s="187" t="s">
        <v>573</v>
      </c>
      <c r="D154" s="92" t="s">
        <v>575</v>
      </c>
      <c r="E154" s="92">
        <v>256</v>
      </c>
      <c r="F154" s="180"/>
    </row>
    <row r="155" spans="1:6" x14ac:dyDescent="0.25">
      <c r="A155" s="92"/>
      <c r="B155" s="188"/>
      <c r="C155" s="188" t="s">
        <v>574</v>
      </c>
      <c r="D155" s="92" t="s">
        <v>5</v>
      </c>
      <c r="E155" s="92">
        <v>137</v>
      </c>
      <c r="F155" s="180">
        <f>E155</f>
        <v>137</v>
      </c>
    </row>
    <row r="156" spans="1:6" x14ac:dyDescent="0.25">
      <c r="A156" s="92"/>
      <c r="B156" s="187"/>
      <c r="C156" s="187" t="s">
        <v>553</v>
      </c>
      <c r="D156" s="92" t="s">
        <v>5</v>
      </c>
      <c r="E156" s="92">
        <v>223</v>
      </c>
      <c r="F156" s="180">
        <f t="shared" ref="F156:F157" si="17">E156</f>
        <v>223</v>
      </c>
    </row>
    <row r="157" spans="1:6" x14ac:dyDescent="0.25">
      <c r="A157" s="92"/>
      <c r="B157" s="187"/>
      <c r="C157" s="187" t="s">
        <v>546</v>
      </c>
      <c r="D157" s="92" t="s">
        <v>5</v>
      </c>
      <c r="E157" s="92">
        <v>60</v>
      </c>
      <c r="F157" s="180">
        <f t="shared" si="17"/>
        <v>60</v>
      </c>
    </row>
    <row r="158" spans="1:6" ht="33" x14ac:dyDescent="0.25">
      <c r="A158" s="92">
        <v>311</v>
      </c>
      <c r="B158" s="187"/>
      <c r="C158" s="187" t="s">
        <v>483</v>
      </c>
      <c r="D158" s="92"/>
      <c r="E158" s="92"/>
      <c r="F158" s="180"/>
    </row>
    <row r="159" spans="1:6" x14ac:dyDescent="0.25">
      <c r="A159" s="92"/>
      <c r="B159" s="187"/>
      <c r="C159" s="187" t="s">
        <v>573</v>
      </c>
      <c r="D159" s="92" t="s">
        <v>575</v>
      </c>
      <c r="E159" s="92">
        <v>341</v>
      </c>
      <c r="F159" s="180"/>
    </row>
    <row r="160" spans="1:6" x14ac:dyDescent="0.25">
      <c r="A160" s="92"/>
      <c r="B160" s="188"/>
      <c r="C160" s="188" t="s">
        <v>574</v>
      </c>
      <c r="D160" s="92" t="s">
        <v>5</v>
      </c>
      <c r="E160" s="92">
        <v>137</v>
      </c>
      <c r="F160" s="180">
        <f>E160</f>
        <v>137</v>
      </c>
    </row>
    <row r="161" spans="1:6" x14ac:dyDescent="0.25">
      <c r="A161" s="92"/>
      <c r="B161" s="187"/>
      <c r="C161" s="187" t="s">
        <v>553</v>
      </c>
      <c r="D161" s="92" t="s">
        <v>5</v>
      </c>
      <c r="E161" s="92">
        <v>223</v>
      </c>
      <c r="F161" s="180">
        <f t="shared" ref="F161:F162" si="18">E161</f>
        <v>223</v>
      </c>
    </row>
    <row r="162" spans="1:6" x14ac:dyDescent="0.25">
      <c r="A162" s="92"/>
      <c r="B162" s="187"/>
      <c r="C162" s="187" t="s">
        <v>546</v>
      </c>
      <c r="D162" s="92" t="s">
        <v>5</v>
      </c>
      <c r="E162" s="92">
        <v>60</v>
      </c>
      <c r="F162" s="180">
        <f t="shared" si="18"/>
        <v>60</v>
      </c>
    </row>
    <row r="163" spans="1:6" ht="33" x14ac:dyDescent="0.25">
      <c r="A163" s="92">
        <v>312</v>
      </c>
      <c r="B163" s="187"/>
      <c r="C163" s="187" t="s">
        <v>576</v>
      </c>
      <c r="D163" s="92"/>
      <c r="E163" s="92"/>
      <c r="F163" s="180"/>
    </row>
    <row r="164" spans="1:6" x14ac:dyDescent="0.25">
      <c r="A164" s="92"/>
      <c r="B164" s="187"/>
      <c r="C164" s="187" t="s">
        <v>573</v>
      </c>
      <c r="D164" s="92" t="s">
        <v>575</v>
      </c>
      <c r="E164" s="92">
        <v>238</v>
      </c>
      <c r="F164" s="180"/>
    </row>
    <row r="165" spans="1:6" x14ac:dyDescent="0.25">
      <c r="A165" s="92"/>
      <c r="B165" s="188"/>
      <c r="C165" s="188" t="s">
        <v>574</v>
      </c>
      <c r="D165" s="92" t="s">
        <v>5</v>
      </c>
      <c r="E165" s="92">
        <v>120</v>
      </c>
      <c r="F165" s="180">
        <f>E165</f>
        <v>120</v>
      </c>
    </row>
    <row r="166" spans="1:6" x14ac:dyDescent="0.25">
      <c r="A166" s="92"/>
      <c r="B166" s="187"/>
      <c r="C166" s="187" t="s">
        <v>553</v>
      </c>
      <c r="D166" s="92" t="s">
        <v>5</v>
      </c>
      <c r="E166" s="92">
        <v>180</v>
      </c>
      <c r="F166" s="180">
        <f t="shared" ref="F166:F167" si="19">E166</f>
        <v>180</v>
      </c>
    </row>
    <row r="167" spans="1:6" x14ac:dyDescent="0.25">
      <c r="A167" s="92"/>
      <c r="B167" s="187"/>
      <c r="C167" s="187" t="s">
        <v>546</v>
      </c>
      <c r="D167" s="92" t="s">
        <v>5</v>
      </c>
      <c r="E167" s="92">
        <v>50</v>
      </c>
      <c r="F167" s="180">
        <f t="shared" si="19"/>
        <v>50</v>
      </c>
    </row>
    <row r="168" spans="1:6" ht="33" x14ac:dyDescent="0.25">
      <c r="A168" s="92">
        <v>313</v>
      </c>
      <c r="B168" s="187"/>
      <c r="C168" s="187" t="s">
        <v>484</v>
      </c>
      <c r="D168" s="92"/>
      <c r="E168" s="92"/>
      <c r="F168" s="180"/>
    </row>
    <row r="169" spans="1:6" x14ac:dyDescent="0.25">
      <c r="A169" s="92"/>
      <c r="B169" s="187"/>
      <c r="C169" s="187" t="s">
        <v>573</v>
      </c>
      <c r="D169" s="92" t="s">
        <v>575</v>
      </c>
      <c r="E169" s="92">
        <v>188</v>
      </c>
      <c r="F169" s="180"/>
    </row>
    <row r="170" spans="1:6" x14ac:dyDescent="0.25">
      <c r="A170" s="92"/>
      <c r="B170" s="188"/>
      <c r="C170" s="188" t="s">
        <v>574</v>
      </c>
      <c r="D170" s="92" t="s">
        <v>5</v>
      </c>
      <c r="E170" s="92">
        <v>120</v>
      </c>
      <c r="F170" s="180">
        <f>E170</f>
        <v>120</v>
      </c>
    </row>
    <row r="171" spans="1:6" x14ac:dyDescent="0.25">
      <c r="A171" s="92"/>
      <c r="B171" s="187"/>
      <c r="C171" s="187" t="s">
        <v>553</v>
      </c>
      <c r="D171" s="92" t="s">
        <v>5</v>
      </c>
      <c r="E171" s="92">
        <v>180</v>
      </c>
      <c r="F171" s="180">
        <f t="shared" ref="F171:F172" si="20">E171</f>
        <v>180</v>
      </c>
    </row>
    <row r="172" spans="1:6" x14ac:dyDescent="0.25">
      <c r="A172" s="92"/>
      <c r="B172" s="187"/>
      <c r="C172" s="187" t="s">
        <v>546</v>
      </c>
      <c r="D172" s="92" t="s">
        <v>5</v>
      </c>
      <c r="E172" s="92">
        <v>50</v>
      </c>
      <c r="F172" s="180">
        <f t="shared" si="20"/>
        <v>50</v>
      </c>
    </row>
    <row r="173" spans="1:6" ht="33" x14ac:dyDescent="0.25">
      <c r="A173" s="92">
        <v>314</v>
      </c>
      <c r="B173" s="187"/>
      <c r="C173" s="187" t="s">
        <v>569</v>
      </c>
      <c r="D173" s="92"/>
      <c r="E173" s="92"/>
      <c r="F173" s="180"/>
    </row>
    <row r="174" spans="1:6" x14ac:dyDescent="0.25">
      <c r="A174" s="92"/>
      <c r="B174" s="187"/>
      <c r="C174" s="187" t="s">
        <v>573</v>
      </c>
      <c r="D174" s="92" t="s">
        <v>575</v>
      </c>
      <c r="E174" s="92">
        <v>256</v>
      </c>
      <c r="F174" s="180"/>
    </row>
    <row r="175" spans="1:6" x14ac:dyDescent="0.25">
      <c r="A175" s="92"/>
      <c r="B175" s="188"/>
      <c r="C175" s="188" t="s">
        <v>574</v>
      </c>
      <c r="D175" s="92" t="s">
        <v>5</v>
      </c>
      <c r="E175" s="92">
        <v>120</v>
      </c>
      <c r="F175" s="180">
        <f>E175</f>
        <v>120</v>
      </c>
    </row>
    <row r="176" spans="1:6" x14ac:dyDescent="0.25">
      <c r="A176" s="92"/>
      <c r="B176" s="187"/>
      <c r="C176" s="187" t="s">
        <v>553</v>
      </c>
      <c r="D176" s="92" t="s">
        <v>5</v>
      </c>
      <c r="E176" s="92">
        <v>180</v>
      </c>
      <c r="F176" s="180">
        <f t="shared" ref="F176:F177" si="21">E176</f>
        <v>180</v>
      </c>
    </row>
    <row r="177" spans="1:6" x14ac:dyDescent="0.25">
      <c r="A177" s="92"/>
      <c r="B177" s="187"/>
      <c r="C177" s="187" t="s">
        <v>546</v>
      </c>
      <c r="D177" s="92" t="s">
        <v>5</v>
      </c>
      <c r="E177" s="92">
        <v>50</v>
      </c>
      <c r="F177" s="180">
        <f t="shared" si="21"/>
        <v>50</v>
      </c>
    </row>
    <row r="178" spans="1:6" x14ac:dyDescent="0.25">
      <c r="A178" s="92">
        <v>315</v>
      </c>
      <c r="B178" s="187"/>
      <c r="C178" s="187" t="s">
        <v>485</v>
      </c>
      <c r="D178" s="92"/>
      <c r="E178" s="92"/>
      <c r="F178" s="180"/>
    </row>
    <row r="179" spans="1:6" x14ac:dyDescent="0.25">
      <c r="A179" s="92"/>
      <c r="B179" s="187"/>
      <c r="C179" s="187" t="s">
        <v>573</v>
      </c>
      <c r="D179" s="92" t="s">
        <v>575</v>
      </c>
      <c r="E179" s="92">
        <v>380</v>
      </c>
      <c r="F179" s="180"/>
    </row>
    <row r="180" spans="1:6" x14ac:dyDescent="0.25">
      <c r="A180" s="92"/>
      <c r="B180" s="188"/>
      <c r="C180" s="188" t="s">
        <v>574</v>
      </c>
      <c r="D180" s="92" t="s">
        <v>5</v>
      </c>
      <c r="E180" s="92">
        <v>137</v>
      </c>
      <c r="F180" s="180">
        <f>E180</f>
        <v>137</v>
      </c>
    </row>
    <row r="181" spans="1:6" x14ac:dyDescent="0.25">
      <c r="A181" s="92"/>
      <c r="B181" s="187"/>
      <c r="C181" s="187" t="s">
        <v>553</v>
      </c>
      <c r="D181" s="92" t="s">
        <v>5</v>
      </c>
      <c r="E181" s="92">
        <v>223</v>
      </c>
      <c r="F181" s="180">
        <f t="shared" ref="F181:F182" si="22">E181</f>
        <v>223</v>
      </c>
    </row>
    <row r="182" spans="1:6" x14ac:dyDescent="0.25">
      <c r="A182" s="92"/>
      <c r="B182" s="187"/>
      <c r="C182" s="187" t="s">
        <v>546</v>
      </c>
      <c r="D182" s="92" t="s">
        <v>5</v>
      </c>
      <c r="E182" s="92">
        <v>60</v>
      </c>
      <c r="F182" s="180">
        <f t="shared" si="22"/>
        <v>60</v>
      </c>
    </row>
    <row r="183" spans="1:6" ht="33" x14ac:dyDescent="0.25">
      <c r="A183" s="92">
        <v>316</v>
      </c>
      <c r="B183" s="187"/>
      <c r="C183" s="187" t="s">
        <v>570</v>
      </c>
      <c r="D183" s="92"/>
      <c r="E183" s="92"/>
      <c r="F183" s="180"/>
    </row>
    <row r="184" spans="1:6" x14ac:dyDescent="0.25">
      <c r="A184" s="92"/>
      <c r="B184" s="187"/>
      <c r="C184" s="187" t="s">
        <v>573</v>
      </c>
      <c r="D184" s="92" t="s">
        <v>575</v>
      </c>
      <c r="E184" s="190">
        <v>0</v>
      </c>
      <c r="F184" s="180"/>
    </row>
    <row r="185" spans="1:6" x14ac:dyDescent="0.25">
      <c r="A185" s="92"/>
      <c r="B185" s="188"/>
      <c r="C185" s="188" t="s">
        <v>574</v>
      </c>
      <c r="D185" s="92" t="s">
        <v>5</v>
      </c>
      <c r="E185" s="92">
        <v>137</v>
      </c>
      <c r="F185" s="180">
        <f>E185</f>
        <v>137</v>
      </c>
    </row>
    <row r="186" spans="1:6" x14ac:dyDescent="0.25">
      <c r="A186" s="92"/>
      <c r="B186" s="187"/>
      <c r="C186" s="187" t="s">
        <v>553</v>
      </c>
      <c r="D186" s="92" t="s">
        <v>5</v>
      </c>
      <c r="E186" s="92">
        <v>223</v>
      </c>
      <c r="F186" s="180">
        <f t="shared" ref="F186:F187" si="23">E186</f>
        <v>223</v>
      </c>
    </row>
    <row r="187" spans="1:6" x14ac:dyDescent="0.25">
      <c r="A187" s="92"/>
      <c r="B187" s="187"/>
      <c r="C187" s="187" t="s">
        <v>546</v>
      </c>
      <c r="D187" s="92" t="s">
        <v>5</v>
      </c>
      <c r="E187" s="92">
        <v>60</v>
      </c>
      <c r="F187" s="180">
        <f t="shared" si="23"/>
        <v>60</v>
      </c>
    </row>
    <row r="188" spans="1:6" ht="33" x14ac:dyDescent="0.25">
      <c r="A188" s="92">
        <v>317</v>
      </c>
      <c r="B188" s="187"/>
      <c r="C188" s="187" t="s">
        <v>571</v>
      </c>
      <c r="D188" s="92"/>
      <c r="E188" s="92"/>
      <c r="F188" s="180"/>
    </row>
    <row r="189" spans="1:6" x14ac:dyDescent="0.25">
      <c r="A189" s="92"/>
      <c r="B189" s="187"/>
      <c r="C189" s="187" t="s">
        <v>573</v>
      </c>
      <c r="D189" s="92" t="s">
        <v>575</v>
      </c>
      <c r="E189" s="92">
        <v>370</v>
      </c>
      <c r="F189" s="180"/>
    </row>
    <row r="190" spans="1:6" x14ac:dyDescent="0.25">
      <c r="A190" s="92"/>
      <c r="B190" s="188"/>
      <c r="C190" s="188" t="s">
        <v>574</v>
      </c>
      <c r="D190" s="92" t="s">
        <v>5</v>
      </c>
      <c r="E190" s="92">
        <v>137</v>
      </c>
      <c r="F190" s="180">
        <f>E190</f>
        <v>137</v>
      </c>
    </row>
    <row r="191" spans="1:6" x14ac:dyDescent="0.25">
      <c r="A191" s="92"/>
      <c r="B191" s="187"/>
      <c r="C191" s="187" t="s">
        <v>553</v>
      </c>
      <c r="D191" s="92" t="s">
        <v>5</v>
      </c>
      <c r="E191" s="92">
        <v>223</v>
      </c>
      <c r="F191" s="180">
        <f t="shared" ref="F191:F192" si="24">E191</f>
        <v>223</v>
      </c>
    </row>
    <row r="192" spans="1:6" x14ac:dyDescent="0.25">
      <c r="A192" s="92"/>
      <c r="B192" s="187"/>
      <c r="C192" s="187" t="s">
        <v>546</v>
      </c>
      <c r="D192" s="92" t="s">
        <v>5</v>
      </c>
      <c r="E192" s="92">
        <v>60</v>
      </c>
      <c r="F192" s="180">
        <f t="shared" si="24"/>
        <v>60</v>
      </c>
    </row>
    <row r="193" spans="1:6" ht="33" x14ac:dyDescent="0.25">
      <c r="A193" s="92">
        <v>318</v>
      </c>
      <c r="B193" s="187"/>
      <c r="C193" s="187" t="s">
        <v>486</v>
      </c>
      <c r="D193" s="92"/>
      <c r="E193" s="92"/>
      <c r="F193" s="180"/>
    </row>
    <row r="194" spans="1:6" x14ac:dyDescent="0.25">
      <c r="A194" s="92"/>
      <c r="B194" s="187"/>
      <c r="C194" s="187" t="s">
        <v>573</v>
      </c>
      <c r="D194" s="92" t="s">
        <v>575</v>
      </c>
      <c r="E194" s="92">
        <v>238</v>
      </c>
      <c r="F194" s="180"/>
    </row>
    <row r="195" spans="1:6" x14ac:dyDescent="0.25">
      <c r="A195" s="92"/>
      <c r="B195" s="188"/>
      <c r="C195" s="188" t="s">
        <v>574</v>
      </c>
      <c r="D195" s="92" t="s">
        <v>5</v>
      </c>
      <c r="E195" s="92">
        <v>137</v>
      </c>
      <c r="F195" s="180">
        <f>E195</f>
        <v>137</v>
      </c>
    </row>
    <row r="196" spans="1:6" x14ac:dyDescent="0.25">
      <c r="A196" s="92"/>
      <c r="B196" s="187"/>
      <c r="C196" s="187" t="s">
        <v>553</v>
      </c>
      <c r="D196" s="92" t="s">
        <v>5</v>
      </c>
      <c r="E196" s="92">
        <v>223</v>
      </c>
      <c r="F196" s="180">
        <f t="shared" ref="F196:F197" si="25">E196</f>
        <v>223</v>
      </c>
    </row>
    <row r="197" spans="1:6" x14ac:dyDescent="0.25">
      <c r="A197" s="92"/>
      <c r="B197" s="187"/>
      <c r="C197" s="187" t="s">
        <v>546</v>
      </c>
      <c r="D197" s="92" t="s">
        <v>5</v>
      </c>
      <c r="E197" s="92">
        <v>60</v>
      </c>
      <c r="F197" s="180">
        <f t="shared" si="25"/>
        <v>60</v>
      </c>
    </row>
    <row r="198" spans="1:6" ht="33" x14ac:dyDescent="0.25">
      <c r="A198" s="92">
        <v>319</v>
      </c>
      <c r="B198" s="187"/>
      <c r="C198" s="187" t="s">
        <v>572</v>
      </c>
      <c r="D198" s="92"/>
      <c r="E198" s="92"/>
      <c r="F198" s="180"/>
    </row>
    <row r="199" spans="1:6" x14ac:dyDescent="0.25">
      <c r="A199" s="92"/>
      <c r="B199" s="187"/>
      <c r="C199" s="187" t="s">
        <v>573</v>
      </c>
      <c r="D199" s="92" t="s">
        <v>575</v>
      </c>
      <c r="E199" s="92">
        <v>428</v>
      </c>
      <c r="F199" s="180"/>
    </row>
    <row r="200" spans="1:6" x14ac:dyDescent="0.25">
      <c r="A200" s="92"/>
      <c r="B200" s="188"/>
      <c r="C200" s="188" t="s">
        <v>574</v>
      </c>
      <c r="D200" s="92" t="s">
        <v>5</v>
      </c>
      <c r="E200" s="92">
        <v>137</v>
      </c>
      <c r="F200" s="180">
        <f>E200</f>
        <v>137</v>
      </c>
    </row>
    <row r="201" spans="1:6" x14ac:dyDescent="0.25">
      <c r="A201" s="92"/>
      <c r="B201" s="187"/>
      <c r="C201" s="187" t="s">
        <v>553</v>
      </c>
      <c r="D201" s="92" t="s">
        <v>5</v>
      </c>
      <c r="E201" s="92">
        <v>223</v>
      </c>
      <c r="F201" s="180">
        <f t="shared" ref="F201:F202" si="26">E201</f>
        <v>223</v>
      </c>
    </row>
    <row r="202" spans="1:6" x14ac:dyDescent="0.25">
      <c r="A202" s="208"/>
      <c r="B202" s="209"/>
      <c r="C202" s="209" t="s">
        <v>546</v>
      </c>
      <c r="D202" s="208" t="s">
        <v>5</v>
      </c>
      <c r="E202" s="208">
        <v>60</v>
      </c>
      <c r="F202" s="45">
        <f t="shared" si="26"/>
        <v>60</v>
      </c>
    </row>
    <row r="203" spans="1:6" ht="18.75" x14ac:dyDescent="0.25">
      <c r="A203" s="210"/>
      <c r="B203" s="211"/>
      <c r="C203" s="211"/>
      <c r="D203" s="212"/>
      <c r="E203" s="73"/>
      <c r="F203" s="29"/>
    </row>
    <row r="204" spans="1:6" ht="18.75" x14ac:dyDescent="0.25">
      <c r="A204" s="218"/>
      <c r="B204" s="74"/>
      <c r="C204" s="219"/>
      <c r="D204" s="212"/>
      <c r="E204" s="73"/>
      <c r="F204" s="29"/>
    </row>
    <row r="205" spans="1:6" ht="18.75" x14ac:dyDescent="0.25">
      <c r="A205" s="78"/>
      <c r="B205" s="118"/>
      <c r="C205" s="89"/>
      <c r="D205" s="81"/>
      <c r="E205" s="82"/>
      <c r="F205" s="178"/>
    </row>
  </sheetData>
  <mergeCells count="8">
    <mergeCell ref="A14:C14"/>
    <mergeCell ref="A24:C24"/>
    <mergeCell ref="A43:C43"/>
    <mergeCell ref="A48:C48"/>
    <mergeCell ref="A52:C52"/>
    <mergeCell ref="B3:F3"/>
    <mergeCell ref="B4:F4"/>
    <mergeCell ref="E7:F7"/>
  </mergeCells>
  <pageMargins left="0.51181102362204722" right="0" top="0.55118110236220474" bottom="0.55118110236220474" header="0.31496062992125984" footer="0.31496062992125984"/>
  <pageSetup paperSize="9" scale="65" orientation="portrait" verticalDpi="0" r:id="rId1"/>
  <headerFoot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E78E2-2CE4-4723-A79A-A62FCE5B6B8D}">
  <dimension ref="A2:F385"/>
  <sheetViews>
    <sheetView topLeftCell="A16" workbookViewId="0">
      <selection activeCell="N11" sqref="N11"/>
    </sheetView>
  </sheetViews>
  <sheetFormatPr defaultRowHeight="16.5" x14ac:dyDescent="0.25"/>
  <cols>
    <col min="1" max="1" width="5.85546875" style="196" customWidth="1"/>
    <col min="2" max="2" width="28" style="2" customWidth="1"/>
    <col min="3" max="3" width="45.85546875" style="177" customWidth="1"/>
    <col min="4" max="4" width="7.140625" style="197" customWidth="1"/>
    <col min="5" max="5" width="11.7109375" style="86" customWidth="1"/>
    <col min="6" max="6" width="9.140625" style="90"/>
    <col min="7" max="221" width="9.140625" style="177"/>
    <col min="222" max="222" width="5.85546875" style="177" customWidth="1"/>
    <col min="223" max="223" width="23.28515625" style="177" customWidth="1"/>
    <col min="224" max="224" width="38.140625" style="177" customWidth="1"/>
    <col min="225" max="225" width="8.140625" style="177" customWidth="1"/>
    <col min="226" max="226" width="11.5703125" style="177" customWidth="1"/>
    <col min="227" max="227" width="11.140625" style="177" customWidth="1"/>
    <col min="228" max="228" width="15.5703125" style="177" customWidth="1"/>
    <col min="229" max="229" width="17.7109375" style="177" customWidth="1"/>
    <col min="230" max="230" width="15.42578125" style="177" customWidth="1"/>
    <col min="231" max="231" width="8.28515625" style="177" customWidth="1"/>
    <col min="232" max="232" width="14.28515625" style="177" customWidth="1"/>
    <col min="233" max="233" width="23.28515625" style="177" customWidth="1"/>
    <col min="234" max="234" width="11.5703125" style="177" customWidth="1"/>
    <col min="235" max="235" width="30" style="177" customWidth="1"/>
    <col min="236" max="236" width="19.7109375" style="177" customWidth="1"/>
    <col min="237" max="477" width="9.140625" style="177"/>
    <col min="478" max="478" width="5.85546875" style="177" customWidth="1"/>
    <col min="479" max="479" width="23.28515625" style="177" customWidth="1"/>
    <col min="480" max="480" width="38.140625" style="177" customWidth="1"/>
    <col min="481" max="481" width="8.140625" style="177" customWidth="1"/>
    <col min="482" max="482" width="11.5703125" style="177" customWidth="1"/>
    <col min="483" max="483" width="11.140625" style="177" customWidth="1"/>
    <col min="484" max="484" width="15.5703125" style="177" customWidth="1"/>
    <col min="485" max="485" width="17.7109375" style="177" customWidth="1"/>
    <col min="486" max="486" width="15.42578125" style="177" customWidth="1"/>
    <col min="487" max="487" width="8.28515625" style="177" customWidth="1"/>
    <col min="488" max="488" width="14.28515625" style="177" customWidth="1"/>
    <col min="489" max="489" width="23.28515625" style="177" customWidth="1"/>
    <col min="490" max="490" width="11.5703125" style="177" customWidth="1"/>
    <col min="491" max="491" width="30" style="177" customWidth="1"/>
    <col min="492" max="492" width="19.7109375" style="177" customWidth="1"/>
    <col min="493" max="733" width="9.140625" style="177"/>
    <col min="734" max="734" width="5.85546875" style="177" customWidth="1"/>
    <col min="735" max="735" width="23.28515625" style="177" customWidth="1"/>
    <col min="736" max="736" width="38.140625" style="177" customWidth="1"/>
    <col min="737" max="737" width="8.140625" style="177" customWidth="1"/>
    <col min="738" max="738" width="11.5703125" style="177" customWidth="1"/>
    <col min="739" max="739" width="11.140625" style="177" customWidth="1"/>
    <col min="740" max="740" width="15.5703125" style="177" customWidth="1"/>
    <col min="741" max="741" width="17.7109375" style="177" customWidth="1"/>
    <col min="742" max="742" width="15.42578125" style="177" customWidth="1"/>
    <col min="743" max="743" width="8.28515625" style="177" customWidth="1"/>
    <col min="744" max="744" width="14.28515625" style="177" customWidth="1"/>
    <col min="745" max="745" width="23.28515625" style="177" customWidth="1"/>
    <col min="746" max="746" width="11.5703125" style="177" customWidth="1"/>
    <col min="747" max="747" width="30" style="177" customWidth="1"/>
    <col min="748" max="748" width="19.7109375" style="177" customWidth="1"/>
    <col min="749" max="989" width="9.140625" style="177"/>
    <col min="990" max="990" width="5.85546875" style="177" customWidth="1"/>
    <col min="991" max="991" width="23.28515625" style="177" customWidth="1"/>
    <col min="992" max="992" width="38.140625" style="177" customWidth="1"/>
    <col min="993" max="993" width="8.140625" style="177" customWidth="1"/>
    <col min="994" max="994" width="11.5703125" style="177" customWidth="1"/>
    <col min="995" max="995" width="11.140625" style="177" customWidth="1"/>
    <col min="996" max="996" width="15.5703125" style="177" customWidth="1"/>
    <col min="997" max="997" width="17.7109375" style="177" customWidth="1"/>
    <col min="998" max="998" width="15.42578125" style="177" customWidth="1"/>
    <col min="999" max="999" width="8.28515625" style="177" customWidth="1"/>
    <col min="1000" max="1000" width="14.28515625" style="177" customWidth="1"/>
    <col min="1001" max="1001" width="23.28515625" style="177" customWidth="1"/>
    <col min="1002" max="1002" width="11.5703125" style="177" customWidth="1"/>
    <col min="1003" max="1003" width="30" style="177" customWidth="1"/>
    <col min="1004" max="1004" width="19.7109375" style="177" customWidth="1"/>
    <col min="1005" max="1245" width="9.140625" style="177"/>
    <col min="1246" max="1246" width="5.85546875" style="177" customWidth="1"/>
    <col min="1247" max="1247" width="23.28515625" style="177" customWidth="1"/>
    <col min="1248" max="1248" width="38.140625" style="177" customWidth="1"/>
    <col min="1249" max="1249" width="8.140625" style="177" customWidth="1"/>
    <col min="1250" max="1250" width="11.5703125" style="177" customWidth="1"/>
    <col min="1251" max="1251" width="11.140625" style="177" customWidth="1"/>
    <col min="1252" max="1252" width="15.5703125" style="177" customWidth="1"/>
    <col min="1253" max="1253" width="17.7109375" style="177" customWidth="1"/>
    <col min="1254" max="1254" width="15.42578125" style="177" customWidth="1"/>
    <col min="1255" max="1255" width="8.28515625" style="177" customWidth="1"/>
    <col min="1256" max="1256" width="14.28515625" style="177" customWidth="1"/>
    <col min="1257" max="1257" width="23.28515625" style="177" customWidth="1"/>
    <col min="1258" max="1258" width="11.5703125" style="177" customWidth="1"/>
    <col min="1259" max="1259" width="30" style="177" customWidth="1"/>
    <col min="1260" max="1260" width="19.7109375" style="177" customWidth="1"/>
    <col min="1261" max="1501" width="9.140625" style="177"/>
    <col min="1502" max="1502" width="5.85546875" style="177" customWidth="1"/>
    <col min="1503" max="1503" width="23.28515625" style="177" customWidth="1"/>
    <col min="1504" max="1504" width="38.140625" style="177" customWidth="1"/>
    <col min="1505" max="1505" width="8.140625" style="177" customWidth="1"/>
    <col min="1506" max="1506" width="11.5703125" style="177" customWidth="1"/>
    <col min="1507" max="1507" width="11.140625" style="177" customWidth="1"/>
    <col min="1508" max="1508" width="15.5703125" style="177" customWidth="1"/>
    <col min="1509" max="1509" width="17.7109375" style="177" customWidth="1"/>
    <col min="1510" max="1510" width="15.42578125" style="177" customWidth="1"/>
    <col min="1511" max="1511" width="8.28515625" style="177" customWidth="1"/>
    <col min="1512" max="1512" width="14.28515625" style="177" customWidth="1"/>
    <col min="1513" max="1513" width="23.28515625" style="177" customWidth="1"/>
    <col min="1514" max="1514" width="11.5703125" style="177" customWidth="1"/>
    <col min="1515" max="1515" width="30" style="177" customWidth="1"/>
    <col min="1516" max="1516" width="19.7109375" style="177" customWidth="1"/>
    <col min="1517" max="1757" width="9.140625" style="177"/>
    <col min="1758" max="1758" width="5.85546875" style="177" customWidth="1"/>
    <col min="1759" max="1759" width="23.28515625" style="177" customWidth="1"/>
    <col min="1760" max="1760" width="38.140625" style="177" customWidth="1"/>
    <col min="1761" max="1761" width="8.140625" style="177" customWidth="1"/>
    <col min="1762" max="1762" width="11.5703125" style="177" customWidth="1"/>
    <col min="1763" max="1763" width="11.140625" style="177" customWidth="1"/>
    <col min="1764" max="1764" width="15.5703125" style="177" customWidth="1"/>
    <col min="1765" max="1765" width="17.7109375" style="177" customWidth="1"/>
    <col min="1766" max="1766" width="15.42578125" style="177" customWidth="1"/>
    <col min="1767" max="1767" width="8.28515625" style="177" customWidth="1"/>
    <col min="1768" max="1768" width="14.28515625" style="177" customWidth="1"/>
    <col min="1769" max="1769" width="23.28515625" style="177" customWidth="1"/>
    <col min="1770" max="1770" width="11.5703125" style="177" customWidth="1"/>
    <col min="1771" max="1771" width="30" style="177" customWidth="1"/>
    <col min="1772" max="1772" width="19.7109375" style="177" customWidth="1"/>
    <col min="1773" max="2013" width="9.140625" style="177"/>
    <col min="2014" max="2014" width="5.85546875" style="177" customWidth="1"/>
    <col min="2015" max="2015" width="23.28515625" style="177" customWidth="1"/>
    <col min="2016" max="2016" width="38.140625" style="177" customWidth="1"/>
    <col min="2017" max="2017" width="8.140625" style="177" customWidth="1"/>
    <col min="2018" max="2018" width="11.5703125" style="177" customWidth="1"/>
    <col min="2019" max="2019" width="11.140625" style="177" customWidth="1"/>
    <col min="2020" max="2020" width="15.5703125" style="177" customWidth="1"/>
    <col min="2021" max="2021" width="17.7109375" style="177" customWidth="1"/>
    <col min="2022" max="2022" width="15.42578125" style="177" customWidth="1"/>
    <col min="2023" max="2023" width="8.28515625" style="177" customWidth="1"/>
    <col min="2024" max="2024" width="14.28515625" style="177" customWidth="1"/>
    <col min="2025" max="2025" width="23.28515625" style="177" customWidth="1"/>
    <col min="2026" max="2026" width="11.5703125" style="177" customWidth="1"/>
    <col min="2027" max="2027" width="30" style="177" customWidth="1"/>
    <col min="2028" max="2028" width="19.7109375" style="177" customWidth="1"/>
    <col min="2029" max="2269" width="9.140625" style="177"/>
    <col min="2270" max="2270" width="5.85546875" style="177" customWidth="1"/>
    <col min="2271" max="2271" width="23.28515625" style="177" customWidth="1"/>
    <col min="2272" max="2272" width="38.140625" style="177" customWidth="1"/>
    <col min="2273" max="2273" width="8.140625" style="177" customWidth="1"/>
    <col min="2274" max="2274" width="11.5703125" style="177" customWidth="1"/>
    <col min="2275" max="2275" width="11.140625" style="177" customWidth="1"/>
    <col min="2276" max="2276" width="15.5703125" style="177" customWidth="1"/>
    <col min="2277" max="2277" width="17.7109375" style="177" customWidth="1"/>
    <col min="2278" max="2278" width="15.42578125" style="177" customWidth="1"/>
    <col min="2279" max="2279" width="8.28515625" style="177" customWidth="1"/>
    <col min="2280" max="2280" width="14.28515625" style="177" customWidth="1"/>
    <col min="2281" max="2281" width="23.28515625" style="177" customWidth="1"/>
    <col min="2282" max="2282" width="11.5703125" style="177" customWidth="1"/>
    <col min="2283" max="2283" width="30" style="177" customWidth="1"/>
    <col min="2284" max="2284" width="19.7109375" style="177" customWidth="1"/>
    <col min="2285" max="2525" width="9.140625" style="177"/>
    <col min="2526" max="2526" width="5.85546875" style="177" customWidth="1"/>
    <col min="2527" max="2527" width="23.28515625" style="177" customWidth="1"/>
    <col min="2528" max="2528" width="38.140625" style="177" customWidth="1"/>
    <col min="2529" max="2529" width="8.140625" style="177" customWidth="1"/>
    <col min="2530" max="2530" width="11.5703125" style="177" customWidth="1"/>
    <col min="2531" max="2531" width="11.140625" style="177" customWidth="1"/>
    <col min="2532" max="2532" width="15.5703125" style="177" customWidth="1"/>
    <col min="2533" max="2533" width="17.7109375" style="177" customWidth="1"/>
    <col min="2534" max="2534" width="15.42578125" style="177" customWidth="1"/>
    <col min="2535" max="2535" width="8.28515625" style="177" customWidth="1"/>
    <col min="2536" max="2536" width="14.28515625" style="177" customWidth="1"/>
    <col min="2537" max="2537" width="23.28515625" style="177" customWidth="1"/>
    <col min="2538" max="2538" width="11.5703125" style="177" customWidth="1"/>
    <col min="2539" max="2539" width="30" style="177" customWidth="1"/>
    <col min="2540" max="2540" width="19.7109375" style="177" customWidth="1"/>
    <col min="2541" max="2781" width="9.140625" style="177"/>
    <col min="2782" max="2782" width="5.85546875" style="177" customWidth="1"/>
    <col min="2783" max="2783" width="23.28515625" style="177" customWidth="1"/>
    <col min="2784" max="2784" width="38.140625" style="177" customWidth="1"/>
    <col min="2785" max="2785" width="8.140625" style="177" customWidth="1"/>
    <col min="2786" max="2786" width="11.5703125" style="177" customWidth="1"/>
    <col min="2787" max="2787" width="11.140625" style="177" customWidth="1"/>
    <col min="2788" max="2788" width="15.5703125" style="177" customWidth="1"/>
    <col min="2789" max="2789" width="17.7109375" style="177" customWidth="1"/>
    <col min="2790" max="2790" width="15.42578125" style="177" customWidth="1"/>
    <col min="2791" max="2791" width="8.28515625" style="177" customWidth="1"/>
    <col min="2792" max="2792" width="14.28515625" style="177" customWidth="1"/>
    <col min="2793" max="2793" width="23.28515625" style="177" customWidth="1"/>
    <col min="2794" max="2794" width="11.5703125" style="177" customWidth="1"/>
    <col min="2795" max="2795" width="30" style="177" customWidth="1"/>
    <col min="2796" max="2796" width="19.7109375" style="177" customWidth="1"/>
    <col min="2797" max="3037" width="9.140625" style="177"/>
    <col min="3038" max="3038" width="5.85546875" style="177" customWidth="1"/>
    <col min="3039" max="3039" width="23.28515625" style="177" customWidth="1"/>
    <col min="3040" max="3040" width="38.140625" style="177" customWidth="1"/>
    <col min="3041" max="3041" width="8.140625" style="177" customWidth="1"/>
    <col min="3042" max="3042" width="11.5703125" style="177" customWidth="1"/>
    <col min="3043" max="3043" width="11.140625" style="177" customWidth="1"/>
    <col min="3044" max="3044" width="15.5703125" style="177" customWidth="1"/>
    <col min="3045" max="3045" width="17.7109375" style="177" customWidth="1"/>
    <col min="3046" max="3046" width="15.42578125" style="177" customWidth="1"/>
    <col min="3047" max="3047" width="8.28515625" style="177" customWidth="1"/>
    <col min="3048" max="3048" width="14.28515625" style="177" customWidth="1"/>
    <col min="3049" max="3049" width="23.28515625" style="177" customWidth="1"/>
    <col min="3050" max="3050" width="11.5703125" style="177" customWidth="1"/>
    <col min="3051" max="3051" width="30" style="177" customWidth="1"/>
    <col min="3052" max="3052" width="19.7109375" style="177" customWidth="1"/>
    <col min="3053" max="3293" width="9.140625" style="177"/>
    <col min="3294" max="3294" width="5.85546875" style="177" customWidth="1"/>
    <col min="3295" max="3295" width="23.28515625" style="177" customWidth="1"/>
    <col min="3296" max="3296" width="38.140625" style="177" customWidth="1"/>
    <col min="3297" max="3297" width="8.140625" style="177" customWidth="1"/>
    <col min="3298" max="3298" width="11.5703125" style="177" customWidth="1"/>
    <col min="3299" max="3299" width="11.140625" style="177" customWidth="1"/>
    <col min="3300" max="3300" width="15.5703125" style="177" customWidth="1"/>
    <col min="3301" max="3301" width="17.7109375" style="177" customWidth="1"/>
    <col min="3302" max="3302" width="15.42578125" style="177" customWidth="1"/>
    <col min="3303" max="3303" width="8.28515625" style="177" customWidth="1"/>
    <col min="3304" max="3304" width="14.28515625" style="177" customWidth="1"/>
    <col min="3305" max="3305" width="23.28515625" style="177" customWidth="1"/>
    <col min="3306" max="3306" width="11.5703125" style="177" customWidth="1"/>
    <col min="3307" max="3307" width="30" style="177" customWidth="1"/>
    <col min="3308" max="3308" width="19.7109375" style="177" customWidth="1"/>
    <col min="3309" max="3549" width="9.140625" style="177"/>
    <col min="3550" max="3550" width="5.85546875" style="177" customWidth="1"/>
    <col min="3551" max="3551" width="23.28515625" style="177" customWidth="1"/>
    <col min="3552" max="3552" width="38.140625" style="177" customWidth="1"/>
    <col min="3553" max="3553" width="8.140625" style="177" customWidth="1"/>
    <col min="3554" max="3554" width="11.5703125" style="177" customWidth="1"/>
    <col min="3555" max="3555" width="11.140625" style="177" customWidth="1"/>
    <col min="3556" max="3556" width="15.5703125" style="177" customWidth="1"/>
    <col min="3557" max="3557" width="17.7109375" style="177" customWidth="1"/>
    <col min="3558" max="3558" width="15.42578125" style="177" customWidth="1"/>
    <col min="3559" max="3559" width="8.28515625" style="177" customWidth="1"/>
    <col min="3560" max="3560" width="14.28515625" style="177" customWidth="1"/>
    <col min="3561" max="3561" width="23.28515625" style="177" customWidth="1"/>
    <col min="3562" max="3562" width="11.5703125" style="177" customWidth="1"/>
    <col min="3563" max="3563" width="30" style="177" customWidth="1"/>
    <col min="3564" max="3564" width="19.7109375" style="177" customWidth="1"/>
    <col min="3565" max="3805" width="9.140625" style="177"/>
    <col min="3806" max="3806" width="5.85546875" style="177" customWidth="1"/>
    <col min="3807" max="3807" width="23.28515625" style="177" customWidth="1"/>
    <col min="3808" max="3808" width="38.140625" style="177" customWidth="1"/>
    <col min="3809" max="3809" width="8.140625" style="177" customWidth="1"/>
    <col min="3810" max="3810" width="11.5703125" style="177" customWidth="1"/>
    <col min="3811" max="3811" width="11.140625" style="177" customWidth="1"/>
    <col min="3812" max="3812" width="15.5703125" style="177" customWidth="1"/>
    <col min="3813" max="3813" width="17.7109375" style="177" customWidth="1"/>
    <col min="3814" max="3814" width="15.42578125" style="177" customWidth="1"/>
    <col min="3815" max="3815" width="8.28515625" style="177" customWidth="1"/>
    <col min="3816" max="3816" width="14.28515625" style="177" customWidth="1"/>
    <col min="3817" max="3817" width="23.28515625" style="177" customWidth="1"/>
    <col min="3818" max="3818" width="11.5703125" style="177" customWidth="1"/>
    <col min="3819" max="3819" width="30" style="177" customWidth="1"/>
    <col min="3820" max="3820" width="19.7109375" style="177" customWidth="1"/>
    <col min="3821" max="4061" width="9.140625" style="177"/>
    <col min="4062" max="4062" width="5.85546875" style="177" customWidth="1"/>
    <col min="4063" max="4063" width="23.28515625" style="177" customWidth="1"/>
    <col min="4064" max="4064" width="38.140625" style="177" customWidth="1"/>
    <col min="4065" max="4065" width="8.140625" style="177" customWidth="1"/>
    <col min="4066" max="4066" width="11.5703125" style="177" customWidth="1"/>
    <col min="4067" max="4067" width="11.140625" style="177" customWidth="1"/>
    <col min="4068" max="4068" width="15.5703125" style="177" customWidth="1"/>
    <col min="4069" max="4069" width="17.7109375" style="177" customWidth="1"/>
    <col min="4070" max="4070" width="15.42578125" style="177" customWidth="1"/>
    <col min="4071" max="4071" width="8.28515625" style="177" customWidth="1"/>
    <col min="4072" max="4072" width="14.28515625" style="177" customWidth="1"/>
    <col min="4073" max="4073" width="23.28515625" style="177" customWidth="1"/>
    <col min="4074" max="4074" width="11.5703125" style="177" customWidth="1"/>
    <col min="4075" max="4075" width="30" style="177" customWidth="1"/>
    <col min="4076" max="4076" width="19.7109375" style="177" customWidth="1"/>
    <col min="4077" max="4317" width="9.140625" style="177"/>
    <col min="4318" max="4318" width="5.85546875" style="177" customWidth="1"/>
    <col min="4319" max="4319" width="23.28515625" style="177" customWidth="1"/>
    <col min="4320" max="4320" width="38.140625" style="177" customWidth="1"/>
    <col min="4321" max="4321" width="8.140625" style="177" customWidth="1"/>
    <col min="4322" max="4322" width="11.5703125" style="177" customWidth="1"/>
    <col min="4323" max="4323" width="11.140625" style="177" customWidth="1"/>
    <col min="4324" max="4324" width="15.5703125" style="177" customWidth="1"/>
    <col min="4325" max="4325" width="17.7109375" style="177" customWidth="1"/>
    <col min="4326" max="4326" width="15.42578125" style="177" customWidth="1"/>
    <col min="4327" max="4327" width="8.28515625" style="177" customWidth="1"/>
    <col min="4328" max="4328" width="14.28515625" style="177" customWidth="1"/>
    <col min="4329" max="4329" width="23.28515625" style="177" customWidth="1"/>
    <col min="4330" max="4330" width="11.5703125" style="177" customWidth="1"/>
    <col min="4331" max="4331" width="30" style="177" customWidth="1"/>
    <col min="4332" max="4332" width="19.7109375" style="177" customWidth="1"/>
    <col min="4333" max="4573" width="9.140625" style="177"/>
    <col min="4574" max="4574" width="5.85546875" style="177" customWidth="1"/>
    <col min="4575" max="4575" width="23.28515625" style="177" customWidth="1"/>
    <col min="4576" max="4576" width="38.140625" style="177" customWidth="1"/>
    <col min="4577" max="4577" width="8.140625" style="177" customWidth="1"/>
    <col min="4578" max="4578" width="11.5703125" style="177" customWidth="1"/>
    <col min="4579" max="4579" width="11.140625" style="177" customWidth="1"/>
    <col min="4580" max="4580" width="15.5703125" style="177" customWidth="1"/>
    <col min="4581" max="4581" width="17.7109375" style="177" customWidth="1"/>
    <col min="4582" max="4582" width="15.42578125" style="177" customWidth="1"/>
    <col min="4583" max="4583" width="8.28515625" style="177" customWidth="1"/>
    <col min="4584" max="4584" width="14.28515625" style="177" customWidth="1"/>
    <col min="4585" max="4585" width="23.28515625" style="177" customWidth="1"/>
    <col min="4586" max="4586" width="11.5703125" style="177" customWidth="1"/>
    <col min="4587" max="4587" width="30" style="177" customWidth="1"/>
    <col min="4588" max="4588" width="19.7109375" style="177" customWidth="1"/>
    <col min="4589" max="4829" width="9.140625" style="177"/>
    <col min="4830" max="4830" width="5.85546875" style="177" customWidth="1"/>
    <col min="4831" max="4831" width="23.28515625" style="177" customWidth="1"/>
    <col min="4832" max="4832" width="38.140625" style="177" customWidth="1"/>
    <col min="4833" max="4833" width="8.140625" style="177" customWidth="1"/>
    <col min="4834" max="4834" width="11.5703125" style="177" customWidth="1"/>
    <col min="4835" max="4835" width="11.140625" style="177" customWidth="1"/>
    <col min="4836" max="4836" width="15.5703125" style="177" customWidth="1"/>
    <col min="4837" max="4837" width="17.7109375" style="177" customWidth="1"/>
    <col min="4838" max="4838" width="15.42578125" style="177" customWidth="1"/>
    <col min="4839" max="4839" width="8.28515625" style="177" customWidth="1"/>
    <col min="4840" max="4840" width="14.28515625" style="177" customWidth="1"/>
    <col min="4841" max="4841" width="23.28515625" style="177" customWidth="1"/>
    <col min="4842" max="4842" width="11.5703125" style="177" customWidth="1"/>
    <col min="4843" max="4843" width="30" style="177" customWidth="1"/>
    <col min="4844" max="4844" width="19.7109375" style="177" customWidth="1"/>
    <col min="4845" max="5085" width="9.140625" style="177"/>
    <col min="5086" max="5086" width="5.85546875" style="177" customWidth="1"/>
    <col min="5087" max="5087" width="23.28515625" style="177" customWidth="1"/>
    <col min="5088" max="5088" width="38.140625" style="177" customWidth="1"/>
    <col min="5089" max="5089" width="8.140625" style="177" customWidth="1"/>
    <col min="5090" max="5090" width="11.5703125" style="177" customWidth="1"/>
    <col min="5091" max="5091" width="11.140625" style="177" customWidth="1"/>
    <col min="5092" max="5092" width="15.5703125" style="177" customWidth="1"/>
    <col min="5093" max="5093" width="17.7109375" style="177" customWidth="1"/>
    <col min="5094" max="5094" width="15.42578125" style="177" customWidth="1"/>
    <col min="5095" max="5095" width="8.28515625" style="177" customWidth="1"/>
    <col min="5096" max="5096" width="14.28515625" style="177" customWidth="1"/>
    <col min="5097" max="5097" width="23.28515625" style="177" customWidth="1"/>
    <col min="5098" max="5098" width="11.5703125" style="177" customWidth="1"/>
    <col min="5099" max="5099" width="30" style="177" customWidth="1"/>
    <col min="5100" max="5100" width="19.7109375" style="177" customWidth="1"/>
    <col min="5101" max="5341" width="9.140625" style="177"/>
    <col min="5342" max="5342" width="5.85546875" style="177" customWidth="1"/>
    <col min="5343" max="5343" width="23.28515625" style="177" customWidth="1"/>
    <col min="5344" max="5344" width="38.140625" style="177" customWidth="1"/>
    <col min="5345" max="5345" width="8.140625" style="177" customWidth="1"/>
    <col min="5346" max="5346" width="11.5703125" style="177" customWidth="1"/>
    <col min="5347" max="5347" width="11.140625" style="177" customWidth="1"/>
    <col min="5348" max="5348" width="15.5703125" style="177" customWidth="1"/>
    <col min="5349" max="5349" width="17.7109375" style="177" customWidth="1"/>
    <col min="5350" max="5350" width="15.42578125" style="177" customWidth="1"/>
    <col min="5351" max="5351" width="8.28515625" style="177" customWidth="1"/>
    <col min="5352" max="5352" width="14.28515625" style="177" customWidth="1"/>
    <col min="5353" max="5353" width="23.28515625" style="177" customWidth="1"/>
    <col min="5354" max="5354" width="11.5703125" style="177" customWidth="1"/>
    <col min="5355" max="5355" width="30" style="177" customWidth="1"/>
    <col min="5356" max="5356" width="19.7109375" style="177" customWidth="1"/>
    <col min="5357" max="5597" width="9.140625" style="177"/>
    <col min="5598" max="5598" width="5.85546875" style="177" customWidth="1"/>
    <col min="5599" max="5599" width="23.28515625" style="177" customWidth="1"/>
    <col min="5600" max="5600" width="38.140625" style="177" customWidth="1"/>
    <col min="5601" max="5601" width="8.140625" style="177" customWidth="1"/>
    <col min="5602" max="5602" width="11.5703125" style="177" customWidth="1"/>
    <col min="5603" max="5603" width="11.140625" style="177" customWidth="1"/>
    <col min="5604" max="5604" width="15.5703125" style="177" customWidth="1"/>
    <col min="5605" max="5605" width="17.7109375" style="177" customWidth="1"/>
    <col min="5606" max="5606" width="15.42578125" style="177" customWidth="1"/>
    <col min="5607" max="5607" width="8.28515625" style="177" customWidth="1"/>
    <col min="5608" max="5608" width="14.28515625" style="177" customWidth="1"/>
    <col min="5609" max="5609" width="23.28515625" style="177" customWidth="1"/>
    <col min="5610" max="5610" width="11.5703125" style="177" customWidth="1"/>
    <col min="5611" max="5611" width="30" style="177" customWidth="1"/>
    <col min="5612" max="5612" width="19.7109375" style="177" customWidth="1"/>
    <col min="5613" max="5853" width="9.140625" style="177"/>
    <col min="5854" max="5854" width="5.85546875" style="177" customWidth="1"/>
    <col min="5855" max="5855" width="23.28515625" style="177" customWidth="1"/>
    <col min="5856" max="5856" width="38.140625" style="177" customWidth="1"/>
    <col min="5857" max="5857" width="8.140625" style="177" customWidth="1"/>
    <col min="5858" max="5858" width="11.5703125" style="177" customWidth="1"/>
    <col min="5859" max="5859" width="11.140625" style="177" customWidth="1"/>
    <col min="5860" max="5860" width="15.5703125" style="177" customWidth="1"/>
    <col min="5861" max="5861" width="17.7109375" style="177" customWidth="1"/>
    <col min="5862" max="5862" width="15.42578125" style="177" customWidth="1"/>
    <col min="5863" max="5863" width="8.28515625" style="177" customWidth="1"/>
    <col min="5864" max="5864" width="14.28515625" style="177" customWidth="1"/>
    <col min="5865" max="5865" width="23.28515625" style="177" customWidth="1"/>
    <col min="5866" max="5866" width="11.5703125" style="177" customWidth="1"/>
    <col min="5867" max="5867" width="30" style="177" customWidth="1"/>
    <col min="5868" max="5868" width="19.7109375" style="177" customWidth="1"/>
    <col min="5869" max="6109" width="9.140625" style="177"/>
    <col min="6110" max="6110" width="5.85546875" style="177" customWidth="1"/>
    <col min="6111" max="6111" width="23.28515625" style="177" customWidth="1"/>
    <col min="6112" max="6112" width="38.140625" style="177" customWidth="1"/>
    <col min="6113" max="6113" width="8.140625" style="177" customWidth="1"/>
    <col min="6114" max="6114" width="11.5703125" style="177" customWidth="1"/>
    <col min="6115" max="6115" width="11.140625" style="177" customWidth="1"/>
    <col min="6116" max="6116" width="15.5703125" style="177" customWidth="1"/>
    <col min="6117" max="6117" width="17.7109375" style="177" customWidth="1"/>
    <col min="6118" max="6118" width="15.42578125" style="177" customWidth="1"/>
    <col min="6119" max="6119" width="8.28515625" style="177" customWidth="1"/>
    <col min="6120" max="6120" width="14.28515625" style="177" customWidth="1"/>
    <col min="6121" max="6121" width="23.28515625" style="177" customWidth="1"/>
    <col min="6122" max="6122" width="11.5703125" style="177" customWidth="1"/>
    <col min="6123" max="6123" width="30" style="177" customWidth="1"/>
    <col min="6124" max="6124" width="19.7109375" style="177" customWidth="1"/>
    <col min="6125" max="6365" width="9.140625" style="177"/>
    <col min="6366" max="6366" width="5.85546875" style="177" customWidth="1"/>
    <col min="6367" max="6367" width="23.28515625" style="177" customWidth="1"/>
    <col min="6368" max="6368" width="38.140625" style="177" customWidth="1"/>
    <col min="6369" max="6369" width="8.140625" style="177" customWidth="1"/>
    <col min="6370" max="6370" width="11.5703125" style="177" customWidth="1"/>
    <col min="6371" max="6371" width="11.140625" style="177" customWidth="1"/>
    <col min="6372" max="6372" width="15.5703125" style="177" customWidth="1"/>
    <col min="6373" max="6373" width="17.7109375" style="177" customWidth="1"/>
    <col min="6374" max="6374" width="15.42578125" style="177" customWidth="1"/>
    <col min="6375" max="6375" width="8.28515625" style="177" customWidth="1"/>
    <col min="6376" max="6376" width="14.28515625" style="177" customWidth="1"/>
    <col min="6377" max="6377" width="23.28515625" style="177" customWidth="1"/>
    <col min="6378" max="6378" width="11.5703125" style="177" customWidth="1"/>
    <col min="6379" max="6379" width="30" style="177" customWidth="1"/>
    <col min="6380" max="6380" width="19.7109375" style="177" customWidth="1"/>
    <col min="6381" max="6621" width="9.140625" style="177"/>
    <col min="6622" max="6622" width="5.85546875" style="177" customWidth="1"/>
    <col min="6623" max="6623" width="23.28515625" style="177" customWidth="1"/>
    <col min="6624" max="6624" width="38.140625" style="177" customWidth="1"/>
    <col min="6625" max="6625" width="8.140625" style="177" customWidth="1"/>
    <col min="6626" max="6626" width="11.5703125" style="177" customWidth="1"/>
    <col min="6627" max="6627" width="11.140625" style="177" customWidth="1"/>
    <col min="6628" max="6628" width="15.5703125" style="177" customWidth="1"/>
    <col min="6629" max="6629" width="17.7109375" style="177" customWidth="1"/>
    <col min="6630" max="6630" width="15.42578125" style="177" customWidth="1"/>
    <col min="6631" max="6631" width="8.28515625" style="177" customWidth="1"/>
    <col min="6632" max="6632" width="14.28515625" style="177" customWidth="1"/>
    <col min="6633" max="6633" width="23.28515625" style="177" customWidth="1"/>
    <col min="6634" max="6634" width="11.5703125" style="177" customWidth="1"/>
    <col min="6635" max="6635" width="30" style="177" customWidth="1"/>
    <col min="6636" max="6636" width="19.7109375" style="177" customWidth="1"/>
    <col min="6637" max="6877" width="9.140625" style="177"/>
    <col min="6878" max="6878" width="5.85546875" style="177" customWidth="1"/>
    <col min="6879" max="6879" width="23.28515625" style="177" customWidth="1"/>
    <col min="6880" max="6880" width="38.140625" style="177" customWidth="1"/>
    <col min="6881" max="6881" width="8.140625" style="177" customWidth="1"/>
    <col min="6882" max="6882" width="11.5703125" style="177" customWidth="1"/>
    <col min="6883" max="6883" width="11.140625" style="177" customWidth="1"/>
    <col min="6884" max="6884" width="15.5703125" style="177" customWidth="1"/>
    <col min="6885" max="6885" width="17.7109375" style="177" customWidth="1"/>
    <col min="6886" max="6886" width="15.42578125" style="177" customWidth="1"/>
    <col min="6887" max="6887" width="8.28515625" style="177" customWidth="1"/>
    <col min="6888" max="6888" width="14.28515625" style="177" customWidth="1"/>
    <col min="6889" max="6889" width="23.28515625" style="177" customWidth="1"/>
    <col min="6890" max="6890" width="11.5703125" style="177" customWidth="1"/>
    <col min="6891" max="6891" width="30" style="177" customWidth="1"/>
    <col min="6892" max="6892" width="19.7109375" style="177" customWidth="1"/>
    <col min="6893" max="7133" width="9.140625" style="177"/>
    <col min="7134" max="7134" width="5.85546875" style="177" customWidth="1"/>
    <col min="7135" max="7135" width="23.28515625" style="177" customWidth="1"/>
    <col min="7136" max="7136" width="38.140625" style="177" customWidth="1"/>
    <col min="7137" max="7137" width="8.140625" style="177" customWidth="1"/>
    <col min="7138" max="7138" width="11.5703125" style="177" customWidth="1"/>
    <col min="7139" max="7139" width="11.140625" style="177" customWidth="1"/>
    <col min="7140" max="7140" width="15.5703125" style="177" customWidth="1"/>
    <col min="7141" max="7141" width="17.7109375" style="177" customWidth="1"/>
    <col min="7142" max="7142" width="15.42578125" style="177" customWidth="1"/>
    <col min="7143" max="7143" width="8.28515625" style="177" customWidth="1"/>
    <col min="7144" max="7144" width="14.28515625" style="177" customWidth="1"/>
    <col min="7145" max="7145" width="23.28515625" style="177" customWidth="1"/>
    <col min="7146" max="7146" width="11.5703125" style="177" customWidth="1"/>
    <col min="7147" max="7147" width="30" style="177" customWidth="1"/>
    <col min="7148" max="7148" width="19.7109375" style="177" customWidth="1"/>
    <col min="7149" max="7389" width="9.140625" style="177"/>
    <col min="7390" max="7390" width="5.85546875" style="177" customWidth="1"/>
    <col min="7391" max="7391" width="23.28515625" style="177" customWidth="1"/>
    <col min="7392" max="7392" width="38.140625" style="177" customWidth="1"/>
    <col min="7393" max="7393" width="8.140625" style="177" customWidth="1"/>
    <col min="7394" max="7394" width="11.5703125" style="177" customWidth="1"/>
    <col min="7395" max="7395" width="11.140625" style="177" customWidth="1"/>
    <col min="7396" max="7396" width="15.5703125" style="177" customWidth="1"/>
    <col min="7397" max="7397" width="17.7109375" style="177" customWidth="1"/>
    <col min="7398" max="7398" width="15.42578125" style="177" customWidth="1"/>
    <col min="7399" max="7399" width="8.28515625" style="177" customWidth="1"/>
    <col min="7400" max="7400" width="14.28515625" style="177" customWidth="1"/>
    <col min="7401" max="7401" width="23.28515625" style="177" customWidth="1"/>
    <col min="7402" max="7402" width="11.5703125" style="177" customWidth="1"/>
    <col min="7403" max="7403" width="30" style="177" customWidth="1"/>
    <col min="7404" max="7404" width="19.7109375" style="177" customWidth="1"/>
    <col min="7405" max="7645" width="9.140625" style="177"/>
    <col min="7646" max="7646" width="5.85546875" style="177" customWidth="1"/>
    <col min="7647" max="7647" width="23.28515625" style="177" customWidth="1"/>
    <col min="7648" max="7648" width="38.140625" style="177" customWidth="1"/>
    <col min="7649" max="7649" width="8.140625" style="177" customWidth="1"/>
    <col min="7650" max="7650" width="11.5703125" style="177" customWidth="1"/>
    <col min="7651" max="7651" width="11.140625" style="177" customWidth="1"/>
    <col min="7652" max="7652" width="15.5703125" style="177" customWidth="1"/>
    <col min="7653" max="7653" width="17.7109375" style="177" customWidth="1"/>
    <col min="7654" max="7654" width="15.42578125" style="177" customWidth="1"/>
    <col min="7655" max="7655" width="8.28515625" style="177" customWidth="1"/>
    <col min="7656" max="7656" width="14.28515625" style="177" customWidth="1"/>
    <col min="7657" max="7657" width="23.28515625" style="177" customWidth="1"/>
    <col min="7658" max="7658" width="11.5703125" style="177" customWidth="1"/>
    <col min="7659" max="7659" width="30" style="177" customWidth="1"/>
    <col min="7660" max="7660" width="19.7109375" style="177" customWidth="1"/>
    <col min="7661" max="7901" width="9.140625" style="177"/>
    <col min="7902" max="7902" width="5.85546875" style="177" customWidth="1"/>
    <col min="7903" max="7903" width="23.28515625" style="177" customWidth="1"/>
    <col min="7904" max="7904" width="38.140625" style="177" customWidth="1"/>
    <col min="7905" max="7905" width="8.140625" style="177" customWidth="1"/>
    <col min="7906" max="7906" width="11.5703125" style="177" customWidth="1"/>
    <col min="7907" max="7907" width="11.140625" style="177" customWidth="1"/>
    <col min="7908" max="7908" width="15.5703125" style="177" customWidth="1"/>
    <col min="7909" max="7909" width="17.7109375" style="177" customWidth="1"/>
    <col min="7910" max="7910" width="15.42578125" style="177" customWidth="1"/>
    <col min="7911" max="7911" width="8.28515625" style="177" customWidth="1"/>
    <col min="7912" max="7912" width="14.28515625" style="177" customWidth="1"/>
    <col min="7913" max="7913" width="23.28515625" style="177" customWidth="1"/>
    <col min="7914" max="7914" width="11.5703125" style="177" customWidth="1"/>
    <col min="7915" max="7915" width="30" style="177" customWidth="1"/>
    <col min="7916" max="7916" width="19.7109375" style="177" customWidth="1"/>
    <col min="7917" max="8157" width="9.140625" style="177"/>
    <col min="8158" max="8158" width="5.85546875" style="177" customWidth="1"/>
    <col min="8159" max="8159" width="23.28515625" style="177" customWidth="1"/>
    <col min="8160" max="8160" width="38.140625" style="177" customWidth="1"/>
    <col min="8161" max="8161" width="8.140625" style="177" customWidth="1"/>
    <col min="8162" max="8162" width="11.5703125" style="177" customWidth="1"/>
    <col min="8163" max="8163" width="11.140625" style="177" customWidth="1"/>
    <col min="8164" max="8164" width="15.5703125" style="177" customWidth="1"/>
    <col min="8165" max="8165" width="17.7109375" style="177" customWidth="1"/>
    <col min="8166" max="8166" width="15.42578125" style="177" customWidth="1"/>
    <col min="8167" max="8167" width="8.28515625" style="177" customWidth="1"/>
    <col min="8168" max="8168" width="14.28515625" style="177" customWidth="1"/>
    <col min="8169" max="8169" width="23.28515625" style="177" customWidth="1"/>
    <col min="8170" max="8170" width="11.5703125" style="177" customWidth="1"/>
    <col min="8171" max="8171" width="30" style="177" customWidth="1"/>
    <col min="8172" max="8172" width="19.7109375" style="177" customWidth="1"/>
    <col min="8173" max="8413" width="9.140625" style="177"/>
    <col min="8414" max="8414" width="5.85546875" style="177" customWidth="1"/>
    <col min="8415" max="8415" width="23.28515625" style="177" customWidth="1"/>
    <col min="8416" max="8416" width="38.140625" style="177" customWidth="1"/>
    <col min="8417" max="8417" width="8.140625" style="177" customWidth="1"/>
    <col min="8418" max="8418" width="11.5703125" style="177" customWidth="1"/>
    <col min="8419" max="8419" width="11.140625" style="177" customWidth="1"/>
    <col min="8420" max="8420" width="15.5703125" style="177" customWidth="1"/>
    <col min="8421" max="8421" width="17.7109375" style="177" customWidth="1"/>
    <col min="8422" max="8422" width="15.42578125" style="177" customWidth="1"/>
    <col min="8423" max="8423" width="8.28515625" style="177" customWidth="1"/>
    <col min="8424" max="8424" width="14.28515625" style="177" customWidth="1"/>
    <col min="8425" max="8425" width="23.28515625" style="177" customWidth="1"/>
    <col min="8426" max="8426" width="11.5703125" style="177" customWidth="1"/>
    <col min="8427" max="8427" width="30" style="177" customWidth="1"/>
    <col min="8428" max="8428" width="19.7109375" style="177" customWidth="1"/>
    <col min="8429" max="8669" width="9.140625" style="177"/>
    <col min="8670" max="8670" width="5.85546875" style="177" customWidth="1"/>
    <col min="8671" max="8671" width="23.28515625" style="177" customWidth="1"/>
    <col min="8672" max="8672" width="38.140625" style="177" customWidth="1"/>
    <col min="8673" max="8673" width="8.140625" style="177" customWidth="1"/>
    <col min="8674" max="8674" width="11.5703125" style="177" customWidth="1"/>
    <col min="8675" max="8675" width="11.140625" style="177" customWidth="1"/>
    <col min="8676" max="8676" width="15.5703125" style="177" customWidth="1"/>
    <col min="8677" max="8677" width="17.7109375" style="177" customWidth="1"/>
    <col min="8678" max="8678" width="15.42578125" style="177" customWidth="1"/>
    <col min="8679" max="8679" width="8.28515625" style="177" customWidth="1"/>
    <col min="8680" max="8680" width="14.28515625" style="177" customWidth="1"/>
    <col min="8681" max="8681" width="23.28515625" style="177" customWidth="1"/>
    <col min="8682" max="8682" width="11.5703125" style="177" customWidth="1"/>
    <col min="8683" max="8683" width="30" style="177" customWidth="1"/>
    <col min="8684" max="8684" width="19.7109375" style="177" customWidth="1"/>
    <col min="8685" max="8925" width="9.140625" style="177"/>
    <col min="8926" max="8926" width="5.85546875" style="177" customWidth="1"/>
    <col min="8927" max="8927" width="23.28515625" style="177" customWidth="1"/>
    <col min="8928" max="8928" width="38.140625" style="177" customWidth="1"/>
    <col min="8929" max="8929" width="8.140625" style="177" customWidth="1"/>
    <col min="8930" max="8930" width="11.5703125" style="177" customWidth="1"/>
    <col min="8931" max="8931" width="11.140625" style="177" customWidth="1"/>
    <col min="8932" max="8932" width="15.5703125" style="177" customWidth="1"/>
    <col min="8933" max="8933" width="17.7109375" style="177" customWidth="1"/>
    <col min="8934" max="8934" width="15.42578125" style="177" customWidth="1"/>
    <col min="8935" max="8935" width="8.28515625" style="177" customWidth="1"/>
    <col min="8936" max="8936" width="14.28515625" style="177" customWidth="1"/>
    <col min="8937" max="8937" width="23.28515625" style="177" customWidth="1"/>
    <col min="8938" max="8938" width="11.5703125" style="177" customWidth="1"/>
    <col min="8939" max="8939" width="30" style="177" customWidth="1"/>
    <col min="8940" max="8940" width="19.7109375" style="177" customWidth="1"/>
    <col min="8941" max="9181" width="9.140625" style="177"/>
    <col min="9182" max="9182" width="5.85546875" style="177" customWidth="1"/>
    <col min="9183" max="9183" width="23.28515625" style="177" customWidth="1"/>
    <col min="9184" max="9184" width="38.140625" style="177" customWidth="1"/>
    <col min="9185" max="9185" width="8.140625" style="177" customWidth="1"/>
    <col min="9186" max="9186" width="11.5703125" style="177" customWidth="1"/>
    <col min="9187" max="9187" width="11.140625" style="177" customWidth="1"/>
    <col min="9188" max="9188" width="15.5703125" style="177" customWidth="1"/>
    <col min="9189" max="9189" width="17.7109375" style="177" customWidth="1"/>
    <col min="9190" max="9190" width="15.42578125" style="177" customWidth="1"/>
    <col min="9191" max="9191" width="8.28515625" style="177" customWidth="1"/>
    <col min="9192" max="9192" width="14.28515625" style="177" customWidth="1"/>
    <col min="9193" max="9193" width="23.28515625" style="177" customWidth="1"/>
    <col min="9194" max="9194" width="11.5703125" style="177" customWidth="1"/>
    <col min="9195" max="9195" width="30" style="177" customWidth="1"/>
    <col min="9196" max="9196" width="19.7109375" style="177" customWidth="1"/>
    <col min="9197" max="9437" width="9.140625" style="177"/>
    <col min="9438" max="9438" width="5.85546875" style="177" customWidth="1"/>
    <col min="9439" max="9439" width="23.28515625" style="177" customWidth="1"/>
    <col min="9440" max="9440" width="38.140625" style="177" customWidth="1"/>
    <col min="9441" max="9441" width="8.140625" style="177" customWidth="1"/>
    <col min="9442" max="9442" width="11.5703125" style="177" customWidth="1"/>
    <col min="9443" max="9443" width="11.140625" style="177" customWidth="1"/>
    <col min="9444" max="9444" width="15.5703125" style="177" customWidth="1"/>
    <col min="9445" max="9445" width="17.7109375" style="177" customWidth="1"/>
    <col min="9446" max="9446" width="15.42578125" style="177" customWidth="1"/>
    <col min="9447" max="9447" width="8.28515625" style="177" customWidth="1"/>
    <col min="9448" max="9448" width="14.28515625" style="177" customWidth="1"/>
    <col min="9449" max="9449" width="23.28515625" style="177" customWidth="1"/>
    <col min="9450" max="9450" width="11.5703125" style="177" customWidth="1"/>
    <col min="9451" max="9451" width="30" style="177" customWidth="1"/>
    <col min="9452" max="9452" width="19.7109375" style="177" customWidth="1"/>
    <col min="9453" max="9693" width="9.140625" style="177"/>
    <col min="9694" max="9694" width="5.85546875" style="177" customWidth="1"/>
    <col min="9695" max="9695" width="23.28515625" style="177" customWidth="1"/>
    <col min="9696" max="9696" width="38.140625" style="177" customWidth="1"/>
    <col min="9697" max="9697" width="8.140625" style="177" customWidth="1"/>
    <col min="9698" max="9698" width="11.5703125" style="177" customWidth="1"/>
    <col min="9699" max="9699" width="11.140625" style="177" customWidth="1"/>
    <col min="9700" max="9700" width="15.5703125" style="177" customWidth="1"/>
    <col min="9701" max="9701" width="17.7109375" style="177" customWidth="1"/>
    <col min="9702" max="9702" width="15.42578125" style="177" customWidth="1"/>
    <col min="9703" max="9703" width="8.28515625" style="177" customWidth="1"/>
    <col min="9704" max="9704" width="14.28515625" style="177" customWidth="1"/>
    <col min="9705" max="9705" width="23.28515625" style="177" customWidth="1"/>
    <col min="9706" max="9706" width="11.5703125" style="177" customWidth="1"/>
    <col min="9707" max="9707" width="30" style="177" customWidth="1"/>
    <col min="9708" max="9708" width="19.7109375" style="177" customWidth="1"/>
    <col min="9709" max="9949" width="9.140625" style="177"/>
    <col min="9950" max="9950" width="5.85546875" style="177" customWidth="1"/>
    <col min="9951" max="9951" width="23.28515625" style="177" customWidth="1"/>
    <col min="9952" max="9952" width="38.140625" style="177" customWidth="1"/>
    <col min="9953" max="9953" width="8.140625" style="177" customWidth="1"/>
    <col min="9954" max="9954" width="11.5703125" style="177" customWidth="1"/>
    <col min="9955" max="9955" width="11.140625" style="177" customWidth="1"/>
    <col min="9956" max="9956" width="15.5703125" style="177" customWidth="1"/>
    <col min="9957" max="9957" width="17.7109375" style="177" customWidth="1"/>
    <col min="9958" max="9958" width="15.42578125" style="177" customWidth="1"/>
    <col min="9959" max="9959" width="8.28515625" style="177" customWidth="1"/>
    <col min="9960" max="9960" width="14.28515625" style="177" customWidth="1"/>
    <col min="9961" max="9961" width="23.28515625" style="177" customWidth="1"/>
    <col min="9962" max="9962" width="11.5703125" style="177" customWidth="1"/>
    <col min="9963" max="9963" width="30" style="177" customWidth="1"/>
    <col min="9964" max="9964" width="19.7109375" style="177" customWidth="1"/>
    <col min="9965" max="10205" width="9.140625" style="177"/>
    <col min="10206" max="10206" width="5.85546875" style="177" customWidth="1"/>
    <col min="10207" max="10207" width="23.28515625" style="177" customWidth="1"/>
    <col min="10208" max="10208" width="38.140625" style="177" customWidth="1"/>
    <col min="10209" max="10209" width="8.140625" style="177" customWidth="1"/>
    <col min="10210" max="10210" width="11.5703125" style="177" customWidth="1"/>
    <col min="10211" max="10211" width="11.140625" style="177" customWidth="1"/>
    <col min="10212" max="10212" width="15.5703125" style="177" customWidth="1"/>
    <col min="10213" max="10213" width="17.7109375" style="177" customWidth="1"/>
    <col min="10214" max="10214" width="15.42578125" style="177" customWidth="1"/>
    <col min="10215" max="10215" width="8.28515625" style="177" customWidth="1"/>
    <col min="10216" max="10216" width="14.28515625" style="177" customWidth="1"/>
    <col min="10217" max="10217" width="23.28515625" style="177" customWidth="1"/>
    <col min="10218" max="10218" width="11.5703125" style="177" customWidth="1"/>
    <col min="10219" max="10219" width="30" style="177" customWidth="1"/>
    <col min="10220" max="10220" width="19.7109375" style="177" customWidth="1"/>
    <col min="10221" max="10461" width="9.140625" style="177"/>
    <col min="10462" max="10462" width="5.85546875" style="177" customWidth="1"/>
    <col min="10463" max="10463" width="23.28515625" style="177" customWidth="1"/>
    <col min="10464" max="10464" width="38.140625" style="177" customWidth="1"/>
    <col min="10465" max="10465" width="8.140625" style="177" customWidth="1"/>
    <col min="10466" max="10466" width="11.5703125" style="177" customWidth="1"/>
    <col min="10467" max="10467" width="11.140625" style="177" customWidth="1"/>
    <col min="10468" max="10468" width="15.5703125" style="177" customWidth="1"/>
    <col min="10469" max="10469" width="17.7109375" style="177" customWidth="1"/>
    <col min="10470" max="10470" width="15.42578125" style="177" customWidth="1"/>
    <col min="10471" max="10471" width="8.28515625" style="177" customWidth="1"/>
    <col min="10472" max="10472" width="14.28515625" style="177" customWidth="1"/>
    <col min="10473" max="10473" width="23.28515625" style="177" customWidth="1"/>
    <col min="10474" max="10474" width="11.5703125" style="177" customWidth="1"/>
    <col min="10475" max="10475" width="30" style="177" customWidth="1"/>
    <col min="10476" max="10476" width="19.7109375" style="177" customWidth="1"/>
    <col min="10477" max="10717" width="9.140625" style="177"/>
    <col min="10718" max="10718" width="5.85546875" style="177" customWidth="1"/>
    <col min="10719" max="10719" width="23.28515625" style="177" customWidth="1"/>
    <col min="10720" max="10720" width="38.140625" style="177" customWidth="1"/>
    <col min="10721" max="10721" width="8.140625" style="177" customWidth="1"/>
    <col min="10722" max="10722" width="11.5703125" style="177" customWidth="1"/>
    <col min="10723" max="10723" width="11.140625" style="177" customWidth="1"/>
    <col min="10724" max="10724" width="15.5703125" style="177" customWidth="1"/>
    <col min="10725" max="10725" width="17.7109375" style="177" customWidth="1"/>
    <col min="10726" max="10726" width="15.42578125" style="177" customWidth="1"/>
    <col min="10727" max="10727" width="8.28515625" style="177" customWidth="1"/>
    <col min="10728" max="10728" width="14.28515625" style="177" customWidth="1"/>
    <col min="10729" max="10729" width="23.28515625" style="177" customWidth="1"/>
    <col min="10730" max="10730" width="11.5703125" style="177" customWidth="1"/>
    <col min="10731" max="10731" width="30" style="177" customWidth="1"/>
    <col min="10732" max="10732" width="19.7109375" style="177" customWidth="1"/>
    <col min="10733" max="10973" width="9.140625" style="177"/>
    <col min="10974" max="10974" width="5.85546875" style="177" customWidth="1"/>
    <col min="10975" max="10975" width="23.28515625" style="177" customWidth="1"/>
    <col min="10976" max="10976" width="38.140625" style="177" customWidth="1"/>
    <col min="10977" max="10977" width="8.140625" style="177" customWidth="1"/>
    <col min="10978" max="10978" width="11.5703125" style="177" customWidth="1"/>
    <col min="10979" max="10979" width="11.140625" style="177" customWidth="1"/>
    <col min="10980" max="10980" width="15.5703125" style="177" customWidth="1"/>
    <col min="10981" max="10981" width="17.7109375" style="177" customWidth="1"/>
    <col min="10982" max="10982" width="15.42578125" style="177" customWidth="1"/>
    <col min="10983" max="10983" width="8.28515625" style="177" customWidth="1"/>
    <col min="10984" max="10984" width="14.28515625" style="177" customWidth="1"/>
    <col min="10985" max="10985" width="23.28515625" style="177" customWidth="1"/>
    <col min="10986" max="10986" width="11.5703125" style="177" customWidth="1"/>
    <col min="10987" max="10987" width="30" style="177" customWidth="1"/>
    <col min="10988" max="10988" width="19.7109375" style="177" customWidth="1"/>
    <col min="10989" max="11229" width="9.140625" style="177"/>
    <col min="11230" max="11230" width="5.85546875" style="177" customWidth="1"/>
    <col min="11231" max="11231" width="23.28515625" style="177" customWidth="1"/>
    <col min="11232" max="11232" width="38.140625" style="177" customWidth="1"/>
    <col min="11233" max="11233" width="8.140625" style="177" customWidth="1"/>
    <col min="11234" max="11234" width="11.5703125" style="177" customWidth="1"/>
    <col min="11235" max="11235" width="11.140625" style="177" customWidth="1"/>
    <col min="11236" max="11236" width="15.5703125" style="177" customWidth="1"/>
    <col min="11237" max="11237" width="17.7109375" style="177" customWidth="1"/>
    <col min="11238" max="11238" width="15.42578125" style="177" customWidth="1"/>
    <col min="11239" max="11239" width="8.28515625" style="177" customWidth="1"/>
    <col min="11240" max="11240" width="14.28515625" style="177" customWidth="1"/>
    <col min="11241" max="11241" width="23.28515625" style="177" customWidth="1"/>
    <col min="11242" max="11242" width="11.5703125" style="177" customWidth="1"/>
    <col min="11243" max="11243" width="30" style="177" customWidth="1"/>
    <col min="11244" max="11244" width="19.7109375" style="177" customWidth="1"/>
    <col min="11245" max="11485" width="9.140625" style="177"/>
    <col min="11486" max="11486" width="5.85546875" style="177" customWidth="1"/>
    <col min="11487" max="11487" width="23.28515625" style="177" customWidth="1"/>
    <col min="11488" max="11488" width="38.140625" style="177" customWidth="1"/>
    <col min="11489" max="11489" width="8.140625" style="177" customWidth="1"/>
    <col min="11490" max="11490" width="11.5703125" style="177" customWidth="1"/>
    <col min="11491" max="11491" width="11.140625" style="177" customWidth="1"/>
    <col min="11492" max="11492" width="15.5703125" style="177" customWidth="1"/>
    <col min="11493" max="11493" width="17.7109375" style="177" customWidth="1"/>
    <col min="11494" max="11494" width="15.42578125" style="177" customWidth="1"/>
    <col min="11495" max="11495" width="8.28515625" style="177" customWidth="1"/>
    <col min="11496" max="11496" width="14.28515625" style="177" customWidth="1"/>
    <col min="11497" max="11497" width="23.28515625" style="177" customWidth="1"/>
    <col min="11498" max="11498" width="11.5703125" style="177" customWidth="1"/>
    <col min="11499" max="11499" width="30" style="177" customWidth="1"/>
    <col min="11500" max="11500" width="19.7109375" style="177" customWidth="1"/>
    <col min="11501" max="11741" width="9.140625" style="177"/>
    <col min="11742" max="11742" width="5.85546875" style="177" customWidth="1"/>
    <col min="11743" max="11743" width="23.28515625" style="177" customWidth="1"/>
    <col min="11744" max="11744" width="38.140625" style="177" customWidth="1"/>
    <col min="11745" max="11745" width="8.140625" style="177" customWidth="1"/>
    <col min="11746" max="11746" width="11.5703125" style="177" customWidth="1"/>
    <col min="11747" max="11747" width="11.140625" style="177" customWidth="1"/>
    <col min="11748" max="11748" width="15.5703125" style="177" customWidth="1"/>
    <col min="11749" max="11749" width="17.7109375" style="177" customWidth="1"/>
    <col min="11750" max="11750" width="15.42578125" style="177" customWidth="1"/>
    <col min="11751" max="11751" width="8.28515625" style="177" customWidth="1"/>
    <col min="11752" max="11752" width="14.28515625" style="177" customWidth="1"/>
    <col min="11753" max="11753" width="23.28515625" style="177" customWidth="1"/>
    <col min="11754" max="11754" width="11.5703125" style="177" customWidth="1"/>
    <col min="11755" max="11755" width="30" style="177" customWidth="1"/>
    <col min="11756" max="11756" width="19.7109375" style="177" customWidth="1"/>
    <col min="11757" max="11997" width="9.140625" style="177"/>
    <col min="11998" max="11998" width="5.85546875" style="177" customWidth="1"/>
    <col min="11999" max="11999" width="23.28515625" style="177" customWidth="1"/>
    <col min="12000" max="12000" width="38.140625" style="177" customWidth="1"/>
    <col min="12001" max="12001" width="8.140625" style="177" customWidth="1"/>
    <col min="12002" max="12002" width="11.5703125" style="177" customWidth="1"/>
    <col min="12003" max="12003" width="11.140625" style="177" customWidth="1"/>
    <col min="12004" max="12004" width="15.5703125" style="177" customWidth="1"/>
    <col min="12005" max="12005" width="17.7109375" style="177" customWidth="1"/>
    <col min="12006" max="12006" width="15.42578125" style="177" customWidth="1"/>
    <col min="12007" max="12007" width="8.28515625" style="177" customWidth="1"/>
    <col min="12008" max="12008" width="14.28515625" style="177" customWidth="1"/>
    <col min="12009" max="12009" width="23.28515625" style="177" customWidth="1"/>
    <col min="12010" max="12010" width="11.5703125" style="177" customWidth="1"/>
    <col min="12011" max="12011" width="30" style="177" customWidth="1"/>
    <col min="12012" max="12012" width="19.7109375" style="177" customWidth="1"/>
    <col min="12013" max="12253" width="9.140625" style="177"/>
    <col min="12254" max="12254" width="5.85546875" style="177" customWidth="1"/>
    <col min="12255" max="12255" width="23.28515625" style="177" customWidth="1"/>
    <col min="12256" max="12256" width="38.140625" style="177" customWidth="1"/>
    <col min="12257" max="12257" width="8.140625" style="177" customWidth="1"/>
    <col min="12258" max="12258" width="11.5703125" style="177" customWidth="1"/>
    <col min="12259" max="12259" width="11.140625" style="177" customWidth="1"/>
    <col min="12260" max="12260" width="15.5703125" style="177" customWidth="1"/>
    <col min="12261" max="12261" width="17.7109375" style="177" customWidth="1"/>
    <col min="12262" max="12262" width="15.42578125" style="177" customWidth="1"/>
    <col min="12263" max="12263" width="8.28515625" style="177" customWidth="1"/>
    <col min="12264" max="12264" width="14.28515625" style="177" customWidth="1"/>
    <col min="12265" max="12265" width="23.28515625" style="177" customWidth="1"/>
    <col min="12266" max="12266" width="11.5703125" style="177" customWidth="1"/>
    <col min="12267" max="12267" width="30" style="177" customWidth="1"/>
    <col min="12268" max="12268" width="19.7109375" style="177" customWidth="1"/>
    <col min="12269" max="12509" width="9.140625" style="177"/>
    <col min="12510" max="12510" width="5.85546875" style="177" customWidth="1"/>
    <col min="12511" max="12511" width="23.28515625" style="177" customWidth="1"/>
    <col min="12512" max="12512" width="38.140625" style="177" customWidth="1"/>
    <col min="12513" max="12513" width="8.140625" style="177" customWidth="1"/>
    <col min="12514" max="12514" width="11.5703125" style="177" customWidth="1"/>
    <col min="12515" max="12515" width="11.140625" style="177" customWidth="1"/>
    <col min="12516" max="12516" width="15.5703125" style="177" customWidth="1"/>
    <col min="12517" max="12517" width="17.7109375" style="177" customWidth="1"/>
    <col min="12518" max="12518" width="15.42578125" style="177" customWidth="1"/>
    <col min="12519" max="12519" width="8.28515625" style="177" customWidth="1"/>
    <col min="12520" max="12520" width="14.28515625" style="177" customWidth="1"/>
    <col min="12521" max="12521" width="23.28515625" style="177" customWidth="1"/>
    <col min="12522" max="12522" width="11.5703125" style="177" customWidth="1"/>
    <col min="12523" max="12523" width="30" style="177" customWidth="1"/>
    <col min="12524" max="12524" width="19.7109375" style="177" customWidth="1"/>
    <col min="12525" max="12765" width="9.140625" style="177"/>
    <col min="12766" max="12766" width="5.85546875" style="177" customWidth="1"/>
    <col min="12767" max="12767" width="23.28515625" style="177" customWidth="1"/>
    <col min="12768" max="12768" width="38.140625" style="177" customWidth="1"/>
    <col min="12769" max="12769" width="8.140625" style="177" customWidth="1"/>
    <col min="12770" max="12770" width="11.5703125" style="177" customWidth="1"/>
    <col min="12771" max="12771" width="11.140625" style="177" customWidth="1"/>
    <col min="12772" max="12772" width="15.5703125" style="177" customWidth="1"/>
    <col min="12773" max="12773" width="17.7109375" style="177" customWidth="1"/>
    <col min="12774" max="12774" width="15.42578125" style="177" customWidth="1"/>
    <col min="12775" max="12775" width="8.28515625" style="177" customWidth="1"/>
    <col min="12776" max="12776" width="14.28515625" style="177" customWidth="1"/>
    <col min="12777" max="12777" width="23.28515625" style="177" customWidth="1"/>
    <col min="12778" max="12778" width="11.5703125" style="177" customWidth="1"/>
    <col min="12779" max="12779" width="30" style="177" customWidth="1"/>
    <col min="12780" max="12780" width="19.7109375" style="177" customWidth="1"/>
    <col min="12781" max="13021" width="9.140625" style="177"/>
    <col min="13022" max="13022" width="5.85546875" style="177" customWidth="1"/>
    <col min="13023" max="13023" width="23.28515625" style="177" customWidth="1"/>
    <col min="13024" max="13024" width="38.140625" style="177" customWidth="1"/>
    <col min="13025" max="13025" width="8.140625" style="177" customWidth="1"/>
    <col min="13026" max="13026" width="11.5703125" style="177" customWidth="1"/>
    <col min="13027" max="13027" width="11.140625" style="177" customWidth="1"/>
    <col min="13028" max="13028" width="15.5703125" style="177" customWidth="1"/>
    <col min="13029" max="13029" width="17.7109375" style="177" customWidth="1"/>
    <col min="13030" max="13030" width="15.42578125" style="177" customWidth="1"/>
    <col min="13031" max="13031" width="8.28515625" style="177" customWidth="1"/>
    <col min="13032" max="13032" width="14.28515625" style="177" customWidth="1"/>
    <col min="13033" max="13033" width="23.28515625" style="177" customWidth="1"/>
    <col min="13034" max="13034" width="11.5703125" style="177" customWidth="1"/>
    <col min="13035" max="13035" width="30" style="177" customWidth="1"/>
    <col min="13036" max="13036" width="19.7109375" style="177" customWidth="1"/>
    <col min="13037" max="13277" width="9.140625" style="177"/>
    <col min="13278" max="13278" width="5.85546875" style="177" customWidth="1"/>
    <col min="13279" max="13279" width="23.28515625" style="177" customWidth="1"/>
    <col min="13280" max="13280" width="38.140625" style="177" customWidth="1"/>
    <col min="13281" max="13281" width="8.140625" style="177" customWidth="1"/>
    <col min="13282" max="13282" width="11.5703125" style="177" customWidth="1"/>
    <col min="13283" max="13283" width="11.140625" style="177" customWidth="1"/>
    <col min="13284" max="13284" width="15.5703125" style="177" customWidth="1"/>
    <col min="13285" max="13285" width="17.7109375" style="177" customWidth="1"/>
    <col min="13286" max="13286" width="15.42578125" style="177" customWidth="1"/>
    <col min="13287" max="13287" width="8.28515625" style="177" customWidth="1"/>
    <col min="13288" max="13288" width="14.28515625" style="177" customWidth="1"/>
    <col min="13289" max="13289" width="23.28515625" style="177" customWidth="1"/>
    <col min="13290" max="13290" width="11.5703125" style="177" customWidth="1"/>
    <col min="13291" max="13291" width="30" style="177" customWidth="1"/>
    <col min="13292" max="13292" width="19.7109375" style="177" customWidth="1"/>
    <col min="13293" max="13533" width="9.140625" style="177"/>
    <col min="13534" max="13534" width="5.85546875" style="177" customWidth="1"/>
    <col min="13535" max="13535" width="23.28515625" style="177" customWidth="1"/>
    <col min="13536" max="13536" width="38.140625" style="177" customWidth="1"/>
    <col min="13537" max="13537" width="8.140625" style="177" customWidth="1"/>
    <col min="13538" max="13538" width="11.5703125" style="177" customWidth="1"/>
    <col min="13539" max="13539" width="11.140625" style="177" customWidth="1"/>
    <col min="13540" max="13540" width="15.5703125" style="177" customWidth="1"/>
    <col min="13541" max="13541" width="17.7109375" style="177" customWidth="1"/>
    <col min="13542" max="13542" width="15.42578125" style="177" customWidth="1"/>
    <col min="13543" max="13543" width="8.28515625" style="177" customWidth="1"/>
    <col min="13544" max="13544" width="14.28515625" style="177" customWidth="1"/>
    <col min="13545" max="13545" width="23.28515625" style="177" customWidth="1"/>
    <col min="13546" max="13546" width="11.5703125" style="177" customWidth="1"/>
    <col min="13547" max="13547" width="30" style="177" customWidth="1"/>
    <col min="13548" max="13548" width="19.7109375" style="177" customWidth="1"/>
    <col min="13549" max="13789" width="9.140625" style="177"/>
    <col min="13790" max="13790" width="5.85546875" style="177" customWidth="1"/>
    <col min="13791" max="13791" width="23.28515625" style="177" customWidth="1"/>
    <col min="13792" max="13792" width="38.140625" style="177" customWidth="1"/>
    <col min="13793" max="13793" width="8.140625" style="177" customWidth="1"/>
    <col min="13794" max="13794" width="11.5703125" style="177" customWidth="1"/>
    <col min="13795" max="13795" width="11.140625" style="177" customWidth="1"/>
    <col min="13796" max="13796" width="15.5703125" style="177" customWidth="1"/>
    <col min="13797" max="13797" width="17.7109375" style="177" customWidth="1"/>
    <col min="13798" max="13798" width="15.42578125" style="177" customWidth="1"/>
    <col min="13799" max="13799" width="8.28515625" style="177" customWidth="1"/>
    <col min="13800" max="13800" width="14.28515625" style="177" customWidth="1"/>
    <col min="13801" max="13801" width="23.28515625" style="177" customWidth="1"/>
    <col min="13802" max="13802" width="11.5703125" style="177" customWidth="1"/>
    <col min="13803" max="13803" width="30" style="177" customWidth="1"/>
    <col min="13804" max="13804" width="19.7109375" style="177" customWidth="1"/>
    <col min="13805" max="14045" width="9.140625" style="177"/>
    <col min="14046" max="14046" width="5.85546875" style="177" customWidth="1"/>
    <col min="14047" max="14047" width="23.28515625" style="177" customWidth="1"/>
    <col min="14048" max="14048" width="38.140625" style="177" customWidth="1"/>
    <col min="14049" max="14049" width="8.140625" style="177" customWidth="1"/>
    <col min="14050" max="14050" width="11.5703125" style="177" customWidth="1"/>
    <col min="14051" max="14051" width="11.140625" style="177" customWidth="1"/>
    <col min="14052" max="14052" width="15.5703125" style="177" customWidth="1"/>
    <col min="14053" max="14053" width="17.7109375" style="177" customWidth="1"/>
    <col min="14054" max="14054" width="15.42578125" style="177" customWidth="1"/>
    <col min="14055" max="14055" width="8.28515625" style="177" customWidth="1"/>
    <col min="14056" max="14056" width="14.28515625" style="177" customWidth="1"/>
    <col min="14057" max="14057" width="23.28515625" style="177" customWidth="1"/>
    <col min="14058" max="14058" width="11.5703125" style="177" customWidth="1"/>
    <col min="14059" max="14059" width="30" style="177" customWidth="1"/>
    <col min="14060" max="14060" width="19.7109375" style="177" customWidth="1"/>
    <col min="14061" max="14301" width="9.140625" style="177"/>
    <col min="14302" max="14302" width="5.85546875" style="177" customWidth="1"/>
    <col min="14303" max="14303" width="23.28515625" style="177" customWidth="1"/>
    <col min="14304" max="14304" width="38.140625" style="177" customWidth="1"/>
    <col min="14305" max="14305" width="8.140625" style="177" customWidth="1"/>
    <col min="14306" max="14306" width="11.5703125" style="177" customWidth="1"/>
    <col min="14307" max="14307" width="11.140625" style="177" customWidth="1"/>
    <col min="14308" max="14308" width="15.5703125" style="177" customWidth="1"/>
    <col min="14309" max="14309" width="17.7109375" style="177" customWidth="1"/>
    <col min="14310" max="14310" width="15.42578125" style="177" customWidth="1"/>
    <col min="14311" max="14311" width="8.28515625" style="177" customWidth="1"/>
    <col min="14312" max="14312" width="14.28515625" style="177" customWidth="1"/>
    <col min="14313" max="14313" width="23.28515625" style="177" customWidth="1"/>
    <col min="14314" max="14314" width="11.5703125" style="177" customWidth="1"/>
    <col min="14315" max="14315" width="30" style="177" customWidth="1"/>
    <col min="14316" max="14316" width="19.7109375" style="177" customWidth="1"/>
    <col min="14317" max="14557" width="9.140625" style="177"/>
    <col min="14558" max="14558" width="5.85546875" style="177" customWidth="1"/>
    <col min="14559" max="14559" width="23.28515625" style="177" customWidth="1"/>
    <col min="14560" max="14560" width="38.140625" style="177" customWidth="1"/>
    <col min="14561" max="14561" width="8.140625" style="177" customWidth="1"/>
    <col min="14562" max="14562" width="11.5703125" style="177" customWidth="1"/>
    <col min="14563" max="14563" width="11.140625" style="177" customWidth="1"/>
    <col min="14564" max="14564" width="15.5703125" style="177" customWidth="1"/>
    <col min="14565" max="14565" width="17.7109375" style="177" customWidth="1"/>
    <col min="14566" max="14566" width="15.42578125" style="177" customWidth="1"/>
    <col min="14567" max="14567" width="8.28515625" style="177" customWidth="1"/>
    <col min="14568" max="14568" width="14.28515625" style="177" customWidth="1"/>
    <col min="14569" max="14569" width="23.28515625" style="177" customWidth="1"/>
    <col min="14570" max="14570" width="11.5703125" style="177" customWidth="1"/>
    <col min="14571" max="14571" width="30" style="177" customWidth="1"/>
    <col min="14572" max="14572" width="19.7109375" style="177" customWidth="1"/>
    <col min="14573" max="14813" width="9.140625" style="177"/>
    <col min="14814" max="14814" width="5.85546875" style="177" customWidth="1"/>
    <col min="14815" max="14815" width="23.28515625" style="177" customWidth="1"/>
    <col min="14816" max="14816" width="38.140625" style="177" customWidth="1"/>
    <col min="14817" max="14817" width="8.140625" style="177" customWidth="1"/>
    <col min="14818" max="14818" width="11.5703125" style="177" customWidth="1"/>
    <col min="14819" max="14819" width="11.140625" style="177" customWidth="1"/>
    <col min="14820" max="14820" width="15.5703125" style="177" customWidth="1"/>
    <col min="14821" max="14821" width="17.7109375" style="177" customWidth="1"/>
    <col min="14822" max="14822" width="15.42578125" style="177" customWidth="1"/>
    <col min="14823" max="14823" width="8.28515625" style="177" customWidth="1"/>
    <col min="14824" max="14824" width="14.28515625" style="177" customWidth="1"/>
    <col min="14825" max="14825" width="23.28515625" style="177" customWidth="1"/>
    <col min="14826" max="14826" width="11.5703125" style="177" customWidth="1"/>
    <col min="14827" max="14827" width="30" style="177" customWidth="1"/>
    <col min="14828" max="14828" width="19.7109375" style="177" customWidth="1"/>
    <col min="14829" max="15069" width="9.140625" style="177"/>
    <col min="15070" max="15070" width="5.85546875" style="177" customWidth="1"/>
    <col min="15071" max="15071" width="23.28515625" style="177" customWidth="1"/>
    <col min="15072" max="15072" width="38.140625" style="177" customWidth="1"/>
    <col min="15073" max="15073" width="8.140625" style="177" customWidth="1"/>
    <col min="15074" max="15074" width="11.5703125" style="177" customWidth="1"/>
    <col min="15075" max="15075" width="11.140625" style="177" customWidth="1"/>
    <col min="15076" max="15076" width="15.5703125" style="177" customWidth="1"/>
    <col min="15077" max="15077" width="17.7109375" style="177" customWidth="1"/>
    <col min="15078" max="15078" width="15.42578125" style="177" customWidth="1"/>
    <col min="15079" max="15079" width="8.28515625" style="177" customWidth="1"/>
    <col min="15080" max="15080" width="14.28515625" style="177" customWidth="1"/>
    <col min="15081" max="15081" width="23.28515625" style="177" customWidth="1"/>
    <col min="15082" max="15082" width="11.5703125" style="177" customWidth="1"/>
    <col min="15083" max="15083" width="30" style="177" customWidth="1"/>
    <col min="15084" max="15084" width="19.7109375" style="177" customWidth="1"/>
    <col min="15085" max="15325" width="9.140625" style="177"/>
    <col min="15326" max="15326" width="5.85546875" style="177" customWidth="1"/>
    <col min="15327" max="15327" width="23.28515625" style="177" customWidth="1"/>
    <col min="15328" max="15328" width="38.140625" style="177" customWidth="1"/>
    <col min="15329" max="15329" width="8.140625" style="177" customWidth="1"/>
    <col min="15330" max="15330" width="11.5703125" style="177" customWidth="1"/>
    <col min="15331" max="15331" width="11.140625" style="177" customWidth="1"/>
    <col min="15332" max="15332" width="15.5703125" style="177" customWidth="1"/>
    <col min="15333" max="15333" width="17.7109375" style="177" customWidth="1"/>
    <col min="15334" max="15334" width="15.42578125" style="177" customWidth="1"/>
    <col min="15335" max="15335" width="8.28515625" style="177" customWidth="1"/>
    <col min="15336" max="15336" width="14.28515625" style="177" customWidth="1"/>
    <col min="15337" max="15337" width="23.28515625" style="177" customWidth="1"/>
    <col min="15338" max="15338" width="11.5703125" style="177" customWidth="1"/>
    <col min="15339" max="15339" width="30" style="177" customWidth="1"/>
    <col min="15340" max="15340" width="19.7109375" style="177" customWidth="1"/>
    <col min="15341" max="15581" width="9.140625" style="177"/>
    <col min="15582" max="15582" width="5.85546875" style="177" customWidth="1"/>
    <col min="15583" max="15583" width="23.28515625" style="177" customWidth="1"/>
    <col min="15584" max="15584" width="38.140625" style="177" customWidth="1"/>
    <col min="15585" max="15585" width="8.140625" style="177" customWidth="1"/>
    <col min="15586" max="15586" width="11.5703125" style="177" customWidth="1"/>
    <col min="15587" max="15587" width="11.140625" style="177" customWidth="1"/>
    <col min="15588" max="15588" width="15.5703125" style="177" customWidth="1"/>
    <col min="15589" max="15589" width="17.7109375" style="177" customWidth="1"/>
    <col min="15590" max="15590" width="15.42578125" style="177" customWidth="1"/>
    <col min="15591" max="15591" width="8.28515625" style="177" customWidth="1"/>
    <col min="15592" max="15592" width="14.28515625" style="177" customWidth="1"/>
    <col min="15593" max="15593" width="23.28515625" style="177" customWidth="1"/>
    <col min="15594" max="15594" width="11.5703125" style="177" customWidth="1"/>
    <col min="15595" max="15595" width="30" style="177" customWidth="1"/>
    <col min="15596" max="15596" width="19.7109375" style="177" customWidth="1"/>
    <col min="15597" max="15837" width="9.140625" style="177"/>
    <col min="15838" max="15838" width="5.85546875" style="177" customWidth="1"/>
    <col min="15839" max="15839" width="23.28515625" style="177" customWidth="1"/>
    <col min="15840" max="15840" width="38.140625" style="177" customWidth="1"/>
    <col min="15841" max="15841" width="8.140625" style="177" customWidth="1"/>
    <col min="15842" max="15842" width="11.5703125" style="177" customWidth="1"/>
    <col min="15843" max="15843" width="11.140625" style="177" customWidth="1"/>
    <col min="15844" max="15844" width="15.5703125" style="177" customWidth="1"/>
    <col min="15845" max="15845" width="17.7109375" style="177" customWidth="1"/>
    <col min="15846" max="15846" width="15.42578125" style="177" customWidth="1"/>
    <col min="15847" max="15847" width="8.28515625" style="177" customWidth="1"/>
    <col min="15848" max="15848" width="14.28515625" style="177" customWidth="1"/>
    <col min="15849" max="15849" width="23.28515625" style="177" customWidth="1"/>
    <col min="15850" max="15850" width="11.5703125" style="177" customWidth="1"/>
    <col min="15851" max="15851" width="30" style="177" customWidth="1"/>
    <col min="15852" max="15852" width="19.7109375" style="177" customWidth="1"/>
    <col min="15853" max="16093" width="9.140625" style="177"/>
    <col min="16094" max="16094" width="5.85546875" style="177" customWidth="1"/>
    <col min="16095" max="16095" width="23.28515625" style="177" customWidth="1"/>
    <col min="16096" max="16096" width="38.140625" style="177" customWidth="1"/>
    <col min="16097" max="16097" width="8.140625" style="177" customWidth="1"/>
    <col min="16098" max="16098" width="11.5703125" style="177" customWidth="1"/>
    <col min="16099" max="16099" width="11.140625" style="177" customWidth="1"/>
    <col min="16100" max="16100" width="15.5703125" style="177" customWidth="1"/>
    <col min="16101" max="16101" width="17.7109375" style="177" customWidth="1"/>
    <col min="16102" max="16102" width="15.42578125" style="177" customWidth="1"/>
    <col min="16103" max="16103" width="8.28515625" style="177" customWidth="1"/>
    <col min="16104" max="16104" width="14.28515625" style="177" customWidth="1"/>
    <col min="16105" max="16105" width="23.28515625" style="177" customWidth="1"/>
    <col min="16106" max="16106" width="11.5703125" style="177" customWidth="1"/>
    <col min="16107" max="16107" width="30" style="177" customWidth="1"/>
    <col min="16108" max="16108" width="19.7109375" style="177" customWidth="1"/>
    <col min="16109" max="16384" width="9.140625" style="177"/>
  </cols>
  <sheetData>
    <row r="2" spans="1:6" x14ac:dyDescent="0.25">
      <c r="B2" s="12"/>
      <c r="C2" s="3"/>
      <c r="D2" s="195"/>
      <c r="E2" s="11"/>
      <c r="F2" s="13"/>
    </row>
    <row r="3" spans="1:6" ht="20.25" x14ac:dyDescent="0.3">
      <c r="B3" s="220" t="s">
        <v>538</v>
      </c>
      <c r="C3" s="220"/>
      <c r="D3" s="220"/>
      <c r="E3" s="220"/>
      <c r="F3" s="220"/>
    </row>
    <row r="4" spans="1:6" x14ac:dyDescent="0.25">
      <c r="B4" s="221" t="s">
        <v>521</v>
      </c>
      <c r="C4" s="221"/>
      <c r="D4" s="221"/>
      <c r="E4" s="221"/>
      <c r="F4" s="221"/>
    </row>
    <row r="5" spans="1:6" x14ac:dyDescent="0.25">
      <c r="B5" s="12"/>
      <c r="C5" s="3"/>
      <c r="D5" s="195"/>
      <c r="E5" s="11"/>
      <c r="F5" s="13"/>
    </row>
    <row r="6" spans="1:6" x14ac:dyDescent="0.25">
      <c r="B6" s="12"/>
      <c r="C6" s="3"/>
      <c r="D6" s="195"/>
      <c r="E6" s="11"/>
      <c r="F6" s="13"/>
    </row>
    <row r="7" spans="1:6" x14ac:dyDescent="0.25">
      <c r="A7" s="14"/>
      <c r="B7" s="15"/>
      <c r="C7" s="15"/>
      <c r="D7" s="16"/>
      <c r="E7" s="222" t="s">
        <v>522</v>
      </c>
      <c r="F7" s="223"/>
    </row>
    <row r="8" spans="1:6" x14ac:dyDescent="0.25">
      <c r="A8" s="17"/>
      <c r="B8" s="18"/>
      <c r="C8" s="18"/>
      <c r="D8" s="19" t="s">
        <v>523</v>
      </c>
      <c r="E8" s="198"/>
      <c r="F8" s="162"/>
    </row>
    <row r="9" spans="1:6" ht="63" x14ac:dyDescent="0.25">
      <c r="A9" s="17" t="s">
        <v>0</v>
      </c>
      <c r="B9" s="18" t="s">
        <v>1</v>
      </c>
      <c r="C9" s="18" t="s">
        <v>540</v>
      </c>
      <c r="D9" s="18" t="s">
        <v>525</v>
      </c>
      <c r="E9" s="21" t="s">
        <v>478</v>
      </c>
      <c r="F9" s="199" t="s">
        <v>577</v>
      </c>
    </row>
    <row r="10" spans="1:6" x14ac:dyDescent="0.25">
      <c r="A10" s="17"/>
      <c r="B10" s="18"/>
      <c r="C10" s="18"/>
      <c r="D10" s="18" t="s">
        <v>517</v>
      </c>
      <c r="E10" s="21"/>
      <c r="F10" s="163"/>
    </row>
    <row r="11" spans="1:6" x14ac:dyDescent="0.25">
      <c r="A11" s="23"/>
      <c r="B11" s="24"/>
      <c r="C11" s="24"/>
      <c r="D11" s="24"/>
      <c r="E11" s="25"/>
      <c r="F11" s="164"/>
    </row>
    <row r="12" spans="1:6" x14ac:dyDescent="0.25">
      <c r="A12" s="27" t="s">
        <v>516</v>
      </c>
      <c r="B12" s="23" t="s">
        <v>528</v>
      </c>
      <c r="C12" s="27" t="s">
        <v>528</v>
      </c>
      <c r="D12" s="28" t="s">
        <v>529</v>
      </c>
      <c r="E12" s="29">
        <v>1</v>
      </c>
      <c r="F12" s="165">
        <v>2</v>
      </c>
    </row>
    <row r="13" spans="1:6" ht="24.95" customHeight="1" x14ac:dyDescent="0.25">
      <c r="A13" s="32"/>
      <c r="B13" s="33"/>
      <c r="C13" s="34"/>
      <c r="D13" s="33"/>
      <c r="E13" s="35"/>
      <c r="F13" s="37"/>
    </row>
    <row r="14" spans="1:6" ht="24.95" customHeight="1" x14ac:dyDescent="0.25">
      <c r="A14" s="38"/>
      <c r="B14" s="38"/>
      <c r="C14" s="38" t="s">
        <v>518</v>
      </c>
      <c r="D14" s="38"/>
      <c r="E14" s="39"/>
      <c r="F14" s="40"/>
    </row>
    <row r="15" spans="1:6" ht="24.95" customHeight="1" x14ac:dyDescent="0.25">
      <c r="A15" s="230" t="s">
        <v>434</v>
      </c>
      <c r="B15" s="230"/>
      <c r="C15" s="230"/>
      <c r="D15" s="103"/>
      <c r="E15" s="104"/>
      <c r="F15" s="105"/>
    </row>
    <row r="16" spans="1:6" ht="63" customHeight="1" x14ac:dyDescent="0.25">
      <c r="A16" s="155">
        <v>1</v>
      </c>
      <c r="B16" s="151" t="s">
        <v>435</v>
      </c>
      <c r="C16" s="152" t="s">
        <v>436</v>
      </c>
      <c r="D16" s="151" t="s">
        <v>46</v>
      </c>
      <c r="E16" s="62">
        <v>1</v>
      </c>
      <c r="F16" s="149"/>
    </row>
    <row r="17" spans="1:6" s="10" customFormat="1" ht="24.95" customHeight="1" x14ac:dyDescent="0.25">
      <c r="A17" s="150"/>
      <c r="B17" s="150"/>
      <c r="C17" s="150"/>
      <c r="D17" s="150"/>
      <c r="E17" s="46"/>
      <c r="F17" s="31"/>
    </row>
    <row r="18" spans="1:6" ht="24.95" customHeight="1" x14ac:dyDescent="0.25">
      <c r="A18" s="231" t="s">
        <v>495</v>
      </c>
      <c r="B18" s="231"/>
      <c r="C18" s="231"/>
      <c r="D18" s="232"/>
      <c r="E18" s="232"/>
      <c r="F18" s="232"/>
    </row>
    <row r="19" spans="1:6" ht="39.75" customHeight="1" x14ac:dyDescent="0.25">
      <c r="A19" s="233" t="s">
        <v>496</v>
      </c>
      <c r="B19" s="233"/>
      <c r="C19" s="233"/>
      <c r="D19" s="125"/>
      <c r="E19" s="101"/>
      <c r="F19" s="40"/>
    </row>
    <row r="20" spans="1:6" ht="35.25" customHeight="1" x14ac:dyDescent="0.25">
      <c r="A20" s="43">
        <v>2</v>
      </c>
      <c r="B20" s="100" t="s">
        <v>497</v>
      </c>
      <c r="C20" s="99" t="s">
        <v>498</v>
      </c>
      <c r="D20" s="100" t="s">
        <v>499</v>
      </c>
      <c r="E20" s="101">
        <v>19</v>
      </c>
      <c r="F20" s="40"/>
    </row>
    <row r="21" spans="1:6" ht="32.25" customHeight="1" x14ac:dyDescent="0.25">
      <c r="A21" s="43">
        <v>3</v>
      </c>
      <c r="B21" s="100" t="s">
        <v>500</v>
      </c>
      <c r="C21" s="99" t="s">
        <v>501</v>
      </c>
      <c r="D21" s="100" t="s">
        <v>499</v>
      </c>
      <c r="E21" s="101">
        <v>3</v>
      </c>
      <c r="F21" s="40"/>
    </row>
    <row r="22" spans="1:6" ht="36.75" customHeight="1" x14ac:dyDescent="0.25">
      <c r="A22" s="43">
        <v>4</v>
      </c>
      <c r="B22" s="100" t="s">
        <v>502</v>
      </c>
      <c r="C22" s="98" t="s">
        <v>503</v>
      </c>
      <c r="D22" s="100" t="s">
        <v>61</v>
      </c>
      <c r="E22" s="101">
        <v>3</v>
      </c>
      <c r="F22" s="40"/>
    </row>
    <row r="23" spans="1:6" ht="24.95" customHeight="1" x14ac:dyDescent="0.25">
      <c r="A23" s="43">
        <v>5</v>
      </c>
      <c r="B23" s="100" t="s">
        <v>504</v>
      </c>
      <c r="C23" s="98" t="s">
        <v>505</v>
      </c>
      <c r="D23" s="100" t="s">
        <v>61</v>
      </c>
      <c r="E23" s="101">
        <v>25</v>
      </c>
      <c r="F23" s="40"/>
    </row>
    <row r="24" spans="1:6" ht="24.95" customHeight="1" x14ac:dyDescent="0.25">
      <c r="A24" s="43">
        <v>6</v>
      </c>
      <c r="B24" s="100" t="s">
        <v>506</v>
      </c>
      <c r="C24" s="98" t="s">
        <v>507</v>
      </c>
      <c r="D24" s="100" t="s">
        <v>10</v>
      </c>
      <c r="E24" s="101">
        <v>7</v>
      </c>
      <c r="F24" s="40"/>
    </row>
    <row r="25" spans="1:6" ht="44.25" customHeight="1" x14ac:dyDescent="0.25">
      <c r="A25" s="234" t="s">
        <v>508</v>
      </c>
      <c r="B25" s="234"/>
      <c r="C25" s="234"/>
      <c r="D25" s="234"/>
      <c r="E25" s="234"/>
      <c r="F25" s="88"/>
    </row>
    <row r="26" spans="1:6" ht="24.95" customHeight="1" x14ac:dyDescent="0.25">
      <c r="A26" s="156">
        <v>7</v>
      </c>
      <c r="B26" s="100" t="s">
        <v>509</v>
      </c>
      <c r="C26" s="98" t="s">
        <v>90</v>
      </c>
      <c r="D26" s="100" t="s">
        <v>68</v>
      </c>
      <c r="E26" s="102">
        <v>965</v>
      </c>
      <c r="F26" s="88"/>
    </row>
    <row r="27" spans="1:6" ht="38.25" customHeight="1" x14ac:dyDescent="0.25">
      <c r="A27" s="229" t="s">
        <v>510</v>
      </c>
      <c r="B27" s="229"/>
      <c r="C27" s="229"/>
      <c r="D27" s="229"/>
      <c r="E27" s="229"/>
      <c r="F27" s="88"/>
    </row>
    <row r="28" spans="1:6" ht="111" customHeight="1" x14ac:dyDescent="0.3">
      <c r="A28" s="156">
        <v>8</v>
      </c>
      <c r="B28" s="100" t="s">
        <v>511</v>
      </c>
      <c r="C28" s="98" t="s">
        <v>512</v>
      </c>
      <c r="D28" s="147" t="s">
        <v>68</v>
      </c>
      <c r="E28" s="101">
        <v>454</v>
      </c>
      <c r="F28" s="88"/>
    </row>
    <row r="29" spans="1:6" ht="55.5" customHeight="1" x14ac:dyDescent="0.25">
      <c r="A29" s="229" t="s">
        <v>513</v>
      </c>
      <c r="B29" s="229"/>
      <c r="C29" s="229"/>
      <c r="D29" s="229"/>
      <c r="E29" s="229"/>
      <c r="F29" s="88"/>
    </row>
    <row r="30" spans="1:6" ht="161.25" customHeight="1" x14ac:dyDescent="0.25">
      <c r="A30" s="153">
        <v>9</v>
      </c>
      <c r="B30" s="121" t="s">
        <v>514</v>
      </c>
      <c r="C30" s="1" t="s">
        <v>515</v>
      </c>
      <c r="D30" s="153" t="s">
        <v>10</v>
      </c>
      <c r="E30" s="153">
        <v>1</v>
      </c>
      <c r="F30" s="166"/>
    </row>
    <row r="31" spans="1:6" ht="24.95" customHeight="1" x14ac:dyDescent="0.3">
      <c r="A31" s="46"/>
      <c r="B31" s="47"/>
      <c r="C31" s="48"/>
      <c r="D31" s="47"/>
      <c r="E31" s="49"/>
      <c r="F31" s="31"/>
    </row>
    <row r="32" spans="1:6" s="53" customFormat="1" ht="18" customHeight="1" x14ac:dyDescent="0.25">
      <c r="A32" s="46"/>
      <c r="B32" s="29"/>
      <c r="C32" s="52" t="s">
        <v>530</v>
      </c>
      <c r="D32" s="52"/>
      <c r="E32" s="46"/>
      <c r="F32" s="31"/>
    </row>
    <row r="33" spans="1:6" s="53" customFormat="1" ht="18" customHeight="1" x14ac:dyDescent="0.25">
      <c r="A33" s="46"/>
      <c r="B33" s="30"/>
      <c r="C33" s="50" t="s">
        <v>519</v>
      </c>
      <c r="D33" s="54"/>
      <c r="E33" s="55"/>
      <c r="F33" s="149"/>
    </row>
    <row r="34" spans="1:6" ht="22.5" customHeight="1" x14ac:dyDescent="0.25">
      <c r="A34" s="236" t="s">
        <v>2</v>
      </c>
      <c r="B34" s="236"/>
      <c r="C34" s="236"/>
      <c r="D34" s="32"/>
      <c r="E34" s="51"/>
      <c r="F34" s="37"/>
    </row>
    <row r="35" spans="1:6" ht="35.1" customHeight="1" x14ac:dyDescent="0.25">
      <c r="A35" s="156">
        <v>10</v>
      </c>
      <c r="B35" s="179" t="s">
        <v>3</v>
      </c>
      <c r="C35" s="4" t="s">
        <v>4</v>
      </c>
      <c r="D35" s="179" t="s">
        <v>5</v>
      </c>
      <c r="E35" s="107">
        <v>21688.799999999999</v>
      </c>
      <c r="F35" s="40">
        <f>E35</f>
        <v>21688.799999999999</v>
      </c>
    </row>
    <row r="36" spans="1:6" ht="35.1" customHeight="1" x14ac:dyDescent="0.25">
      <c r="A36" s="156">
        <v>11</v>
      </c>
      <c r="B36" s="179" t="s">
        <v>6</v>
      </c>
      <c r="C36" s="4" t="s">
        <v>7</v>
      </c>
      <c r="D36" s="179" t="s">
        <v>5</v>
      </c>
      <c r="E36" s="107">
        <v>4</v>
      </c>
      <c r="F36" s="40">
        <f>E36</f>
        <v>4</v>
      </c>
    </row>
    <row r="37" spans="1:6" ht="35.1" customHeight="1" x14ac:dyDescent="0.25">
      <c r="A37" s="156">
        <v>12</v>
      </c>
      <c r="B37" s="179" t="s">
        <v>8</v>
      </c>
      <c r="C37" s="4" t="s">
        <v>9</v>
      </c>
      <c r="D37" s="179" t="s">
        <v>10</v>
      </c>
      <c r="E37" s="107">
        <v>48</v>
      </c>
      <c r="F37" s="40"/>
    </row>
    <row r="38" spans="1:6" ht="35.1" customHeight="1" x14ac:dyDescent="0.25">
      <c r="A38" s="156">
        <v>13</v>
      </c>
      <c r="B38" s="179" t="s">
        <v>11</v>
      </c>
      <c r="C38" s="4" t="s">
        <v>12</v>
      </c>
      <c r="D38" s="179" t="s">
        <v>10</v>
      </c>
      <c r="E38" s="107">
        <v>42</v>
      </c>
      <c r="F38" s="40"/>
    </row>
    <row r="39" spans="1:6" ht="35.1" customHeight="1" x14ac:dyDescent="0.25">
      <c r="A39" s="156">
        <v>14</v>
      </c>
      <c r="B39" s="179" t="s">
        <v>13</v>
      </c>
      <c r="C39" s="4" t="s">
        <v>14</v>
      </c>
      <c r="D39" s="179" t="s">
        <v>10</v>
      </c>
      <c r="E39" s="107">
        <v>5</v>
      </c>
      <c r="F39" s="40"/>
    </row>
    <row r="40" spans="1:6" ht="35.1" customHeight="1" x14ac:dyDescent="0.25">
      <c r="A40" s="156">
        <v>15</v>
      </c>
      <c r="B40" s="179" t="s">
        <v>15</v>
      </c>
      <c r="C40" s="4" t="s">
        <v>16</v>
      </c>
      <c r="D40" s="179" t="s">
        <v>10</v>
      </c>
      <c r="E40" s="107">
        <v>5</v>
      </c>
      <c r="F40" s="40"/>
    </row>
    <row r="41" spans="1:6" ht="35.1" customHeight="1" x14ac:dyDescent="0.25">
      <c r="A41" s="156">
        <v>16</v>
      </c>
      <c r="B41" s="179" t="s">
        <v>17</v>
      </c>
      <c r="C41" s="4" t="s">
        <v>18</v>
      </c>
      <c r="D41" s="179" t="s">
        <v>19</v>
      </c>
      <c r="E41" s="107">
        <v>36</v>
      </c>
      <c r="F41" s="40"/>
    </row>
    <row r="42" spans="1:6" s="194" customFormat="1" ht="35.1" customHeight="1" x14ac:dyDescent="0.25">
      <c r="A42" s="156">
        <v>17</v>
      </c>
      <c r="B42" s="93" t="s">
        <v>20</v>
      </c>
      <c r="C42" s="191" t="s">
        <v>21</v>
      </c>
      <c r="D42" s="93" t="s">
        <v>10</v>
      </c>
      <c r="E42" s="192">
        <v>2</v>
      </c>
      <c r="F42" s="193"/>
    </row>
    <row r="43" spans="1:6" s="194" customFormat="1" ht="35.1" customHeight="1" x14ac:dyDescent="0.25">
      <c r="A43" s="156">
        <v>18</v>
      </c>
      <c r="B43" s="93" t="s">
        <v>22</v>
      </c>
      <c r="C43" s="191" t="s">
        <v>23</v>
      </c>
      <c r="D43" s="93" t="s">
        <v>10</v>
      </c>
      <c r="E43" s="192">
        <v>9</v>
      </c>
      <c r="F43" s="193"/>
    </row>
    <row r="44" spans="1:6" s="194" customFormat="1" ht="35.1" customHeight="1" x14ac:dyDescent="0.25">
      <c r="A44" s="156">
        <v>19</v>
      </c>
      <c r="B44" s="93" t="s">
        <v>24</v>
      </c>
      <c r="C44" s="191" t="s">
        <v>25</v>
      </c>
      <c r="D44" s="93" t="s">
        <v>10</v>
      </c>
      <c r="E44" s="192">
        <v>55</v>
      </c>
      <c r="F44" s="193"/>
    </row>
    <row r="45" spans="1:6" ht="35.1" customHeight="1" x14ac:dyDescent="0.25">
      <c r="A45" s="156">
        <v>20</v>
      </c>
      <c r="B45" s="179" t="s">
        <v>26</v>
      </c>
      <c r="C45" s="4" t="s">
        <v>27</v>
      </c>
      <c r="D45" s="179" t="s">
        <v>10</v>
      </c>
      <c r="E45" s="107">
        <v>3</v>
      </c>
      <c r="F45" s="40"/>
    </row>
    <row r="46" spans="1:6" s="194" customFormat="1" ht="35.1" customHeight="1" x14ac:dyDescent="0.25">
      <c r="A46" s="156">
        <v>21</v>
      </c>
      <c r="B46" s="93" t="s">
        <v>28</v>
      </c>
      <c r="C46" s="191" t="s">
        <v>29</v>
      </c>
      <c r="D46" s="93" t="s">
        <v>10</v>
      </c>
      <c r="E46" s="192">
        <v>12</v>
      </c>
      <c r="F46" s="193"/>
    </row>
    <row r="47" spans="1:6" s="194" customFormat="1" ht="35.1" customHeight="1" x14ac:dyDescent="0.25">
      <c r="A47" s="156">
        <v>22</v>
      </c>
      <c r="B47" s="93" t="s">
        <v>30</v>
      </c>
      <c r="C47" s="191" t="s">
        <v>31</v>
      </c>
      <c r="D47" s="93" t="s">
        <v>10</v>
      </c>
      <c r="E47" s="192">
        <v>18</v>
      </c>
      <c r="F47" s="193"/>
    </row>
    <row r="48" spans="1:6" s="194" customFormat="1" ht="35.1" customHeight="1" x14ac:dyDescent="0.25">
      <c r="A48" s="156">
        <v>23</v>
      </c>
      <c r="B48" s="93" t="s">
        <v>32</v>
      </c>
      <c r="C48" s="191" t="s">
        <v>33</v>
      </c>
      <c r="D48" s="93" t="s">
        <v>10</v>
      </c>
      <c r="E48" s="192">
        <v>3</v>
      </c>
      <c r="F48" s="193"/>
    </row>
    <row r="49" spans="1:6" ht="35.1" customHeight="1" x14ac:dyDescent="0.25">
      <c r="A49" s="156">
        <v>24</v>
      </c>
      <c r="B49" s="179" t="s">
        <v>34</v>
      </c>
      <c r="C49" s="4" t="s">
        <v>35</v>
      </c>
      <c r="D49" s="179" t="s">
        <v>10</v>
      </c>
      <c r="E49" s="107">
        <v>2</v>
      </c>
      <c r="F49" s="40"/>
    </row>
    <row r="50" spans="1:6" s="194" customFormat="1" ht="35.1" customHeight="1" x14ac:dyDescent="0.25">
      <c r="A50" s="156">
        <v>25</v>
      </c>
      <c r="B50" s="93" t="s">
        <v>36</v>
      </c>
      <c r="C50" s="191" t="s">
        <v>37</v>
      </c>
      <c r="D50" s="93" t="s">
        <v>10</v>
      </c>
      <c r="E50" s="192">
        <v>7</v>
      </c>
      <c r="F50" s="193"/>
    </row>
    <row r="51" spans="1:6" s="194" customFormat="1" ht="35.1" customHeight="1" x14ac:dyDescent="0.25">
      <c r="A51" s="156">
        <v>26</v>
      </c>
      <c r="B51" s="93" t="s">
        <v>38</v>
      </c>
      <c r="C51" s="191" t="s">
        <v>39</v>
      </c>
      <c r="D51" s="93" t="s">
        <v>10</v>
      </c>
      <c r="E51" s="192">
        <v>5</v>
      </c>
      <c r="F51" s="193"/>
    </row>
    <row r="52" spans="1:6" ht="35.1" customHeight="1" x14ac:dyDescent="0.25">
      <c r="A52" s="156">
        <v>27</v>
      </c>
      <c r="B52" s="179" t="s">
        <v>40</v>
      </c>
      <c r="C52" s="4" t="s">
        <v>41</v>
      </c>
      <c r="D52" s="179" t="s">
        <v>10</v>
      </c>
      <c r="E52" s="107">
        <v>8</v>
      </c>
      <c r="F52" s="40"/>
    </row>
    <row r="53" spans="1:6" s="194" customFormat="1" ht="35.1" customHeight="1" x14ac:dyDescent="0.25">
      <c r="A53" s="156">
        <v>28</v>
      </c>
      <c r="B53" s="93" t="s">
        <v>42</v>
      </c>
      <c r="C53" s="191" t="s">
        <v>43</v>
      </c>
      <c r="D53" s="93" t="s">
        <v>10</v>
      </c>
      <c r="E53" s="192">
        <v>4</v>
      </c>
      <c r="F53" s="193"/>
    </row>
    <row r="54" spans="1:6" ht="35.1" customHeight="1" x14ac:dyDescent="0.25">
      <c r="A54" s="156">
        <v>29</v>
      </c>
      <c r="B54" s="179" t="s">
        <v>44</v>
      </c>
      <c r="C54" s="4" t="s">
        <v>45</v>
      </c>
      <c r="D54" s="179" t="s">
        <v>46</v>
      </c>
      <c r="E54" s="107">
        <v>486</v>
      </c>
      <c r="F54" s="40"/>
    </row>
    <row r="55" spans="1:6" ht="35.1" customHeight="1" x14ac:dyDescent="0.25">
      <c r="A55" s="156">
        <v>30</v>
      </c>
      <c r="B55" s="179" t="s">
        <v>47</v>
      </c>
      <c r="C55" s="4" t="s">
        <v>48</v>
      </c>
      <c r="D55" s="179" t="s">
        <v>49</v>
      </c>
      <c r="E55" s="107">
        <v>311</v>
      </c>
      <c r="F55" s="40"/>
    </row>
    <row r="56" spans="1:6" ht="35.1" customHeight="1" x14ac:dyDescent="0.25">
      <c r="A56" s="156">
        <v>31</v>
      </c>
      <c r="B56" s="179" t="s">
        <v>50</v>
      </c>
      <c r="C56" s="4" t="s">
        <v>51</v>
      </c>
      <c r="D56" s="179" t="s">
        <v>49</v>
      </c>
      <c r="E56" s="107">
        <v>109</v>
      </c>
      <c r="F56" s="40"/>
    </row>
    <row r="57" spans="1:6" ht="35.1" customHeight="1" x14ac:dyDescent="0.25">
      <c r="A57" s="156">
        <v>32</v>
      </c>
      <c r="B57" s="179" t="s">
        <v>52</v>
      </c>
      <c r="C57" s="4" t="s">
        <v>53</v>
      </c>
      <c r="D57" s="179" t="s">
        <v>54</v>
      </c>
      <c r="E57" s="107">
        <v>424</v>
      </c>
      <c r="F57" s="40"/>
    </row>
    <row r="58" spans="1:6" ht="35.1" customHeight="1" x14ac:dyDescent="0.25">
      <c r="A58" s="156">
        <v>33</v>
      </c>
      <c r="B58" s="179" t="s">
        <v>55</v>
      </c>
      <c r="C58" s="4" t="s">
        <v>56</v>
      </c>
      <c r="D58" s="179" t="s">
        <v>46</v>
      </c>
      <c r="E58" s="107">
        <v>440</v>
      </c>
      <c r="F58" s="40"/>
    </row>
    <row r="59" spans="1:6" ht="35.1" customHeight="1" x14ac:dyDescent="0.25">
      <c r="A59" s="156">
        <v>34</v>
      </c>
      <c r="B59" s="179" t="s">
        <v>57</v>
      </c>
      <c r="C59" s="4" t="s">
        <v>58</v>
      </c>
      <c r="D59" s="179" t="s">
        <v>54</v>
      </c>
      <c r="E59" s="107">
        <v>512</v>
      </c>
      <c r="F59" s="40"/>
    </row>
    <row r="60" spans="1:6" ht="35.1" customHeight="1" x14ac:dyDescent="0.25">
      <c r="A60" s="156">
        <v>35</v>
      </c>
      <c r="B60" s="179" t="s">
        <v>59</v>
      </c>
      <c r="C60" s="4" t="s">
        <v>60</v>
      </c>
      <c r="D60" s="179" t="s">
        <v>61</v>
      </c>
      <c r="E60" s="107">
        <v>96</v>
      </c>
      <c r="F60" s="40"/>
    </row>
    <row r="61" spans="1:6" ht="35.1" customHeight="1" x14ac:dyDescent="0.25">
      <c r="A61" s="156">
        <v>36</v>
      </c>
      <c r="B61" s="179" t="s">
        <v>62</v>
      </c>
      <c r="C61" s="4" t="s">
        <v>63</v>
      </c>
      <c r="D61" s="179" t="s">
        <v>61</v>
      </c>
      <c r="E61" s="107">
        <v>257</v>
      </c>
      <c r="F61" s="40"/>
    </row>
    <row r="62" spans="1:6" ht="35.1" customHeight="1" x14ac:dyDescent="0.25">
      <c r="A62" s="156">
        <v>37</v>
      </c>
      <c r="B62" s="179" t="s">
        <v>64</v>
      </c>
      <c r="C62" s="4" t="s">
        <v>65</v>
      </c>
      <c r="D62" s="179" t="s">
        <v>54</v>
      </c>
      <c r="E62" s="107">
        <v>2043</v>
      </c>
      <c r="F62" s="40"/>
    </row>
    <row r="63" spans="1:6" ht="35.1" customHeight="1" x14ac:dyDescent="0.25">
      <c r="A63" s="156">
        <v>38</v>
      </c>
      <c r="B63" s="179" t="s">
        <v>66</v>
      </c>
      <c r="C63" s="4" t="s">
        <v>67</v>
      </c>
      <c r="D63" s="179" t="s">
        <v>68</v>
      </c>
      <c r="E63" s="107">
        <v>38</v>
      </c>
      <c r="F63" s="40">
        <f>E63*2.115</f>
        <v>80.37</v>
      </c>
    </row>
    <row r="64" spans="1:6" ht="35.1" customHeight="1" x14ac:dyDescent="0.25">
      <c r="A64" s="156">
        <v>39</v>
      </c>
      <c r="B64" s="179" t="s">
        <v>69</v>
      </c>
      <c r="C64" s="4" t="s">
        <v>70</v>
      </c>
      <c r="D64" s="179" t="s">
        <v>5</v>
      </c>
      <c r="E64" s="107">
        <v>316</v>
      </c>
      <c r="F64" s="40">
        <f>E64</f>
        <v>316</v>
      </c>
    </row>
    <row r="65" spans="1:6" ht="35.1" customHeight="1" x14ac:dyDescent="0.25">
      <c r="A65" s="156">
        <v>40</v>
      </c>
      <c r="B65" s="179" t="s">
        <v>71</v>
      </c>
      <c r="C65" s="4" t="s">
        <v>72</v>
      </c>
      <c r="D65" s="179" t="s">
        <v>5</v>
      </c>
      <c r="E65" s="107">
        <v>478</v>
      </c>
      <c r="F65" s="40">
        <f>E65</f>
        <v>478</v>
      </c>
    </row>
    <row r="66" spans="1:6" ht="35.1" customHeight="1" x14ac:dyDescent="0.25">
      <c r="A66" s="156">
        <v>41</v>
      </c>
      <c r="B66" s="179" t="s">
        <v>73</v>
      </c>
      <c r="C66" s="4" t="s">
        <v>74</v>
      </c>
      <c r="D66" s="179" t="s">
        <v>5</v>
      </c>
      <c r="E66" s="107">
        <v>7619.2</v>
      </c>
      <c r="F66" s="40">
        <f>E66</f>
        <v>7619.2</v>
      </c>
    </row>
    <row r="67" spans="1:6" ht="35.1" customHeight="1" x14ac:dyDescent="0.25">
      <c r="A67" s="156">
        <v>42</v>
      </c>
      <c r="B67" s="179" t="s">
        <v>75</v>
      </c>
      <c r="C67" s="4" t="s">
        <v>76</v>
      </c>
      <c r="D67" s="179" t="s">
        <v>5</v>
      </c>
      <c r="E67" s="107">
        <v>4721</v>
      </c>
      <c r="F67" s="40">
        <f>E67</f>
        <v>4721</v>
      </c>
    </row>
    <row r="68" spans="1:6" ht="35.1" customHeight="1" x14ac:dyDescent="0.25">
      <c r="A68" s="156">
        <v>43</v>
      </c>
      <c r="B68" s="179" t="s">
        <v>77</v>
      </c>
      <c r="C68" s="4" t="s">
        <v>78</v>
      </c>
      <c r="D68" s="179" t="s">
        <v>5</v>
      </c>
      <c r="E68" s="161">
        <v>26773.5</v>
      </c>
      <c r="F68" s="40">
        <f>E68</f>
        <v>26773.5</v>
      </c>
    </row>
    <row r="69" spans="1:6" ht="35.1" customHeight="1" x14ac:dyDescent="0.25">
      <c r="A69" s="156">
        <v>44</v>
      </c>
      <c r="B69" s="179" t="s">
        <v>79</v>
      </c>
      <c r="C69" s="4" t="s">
        <v>80</v>
      </c>
      <c r="D69" s="179" t="s">
        <v>68</v>
      </c>
      <c r="E69" s="107">
        <v>351</v>
      </c>
      <c r="F69" s="40">
        <f>E69*0.13528</f>
        <v>47.483280000000001</v>
      </c>
    </row>
    <row r="70" spans="1:6" ht="35.1" customHeight="1" x14ac:dyDescent="0.25">
      <c r="A70" s="156">
        <v>45</v>
      </c>
      <c r="B70" s="179" t="s">
        <v>81</v>
      </c>
      <c r="C70" s="4" t="s">
        <v>82</v>
      </c>
      <c r="D70" s="179" t="s">
        <v>5</v>
      </c>
      <c r="E70" s="107">
        <v>892</v>
      </c>
      <c r="F70" s="40">
        <f>E70</f>
        <v>892</v>
      </c>
    </row>
    <row r="71" spans="1:6" ht="35.1" customHeight="1" x14ac:dyDescent="0.25">
      <c r="A71" s="156">
        <v>46</v>
      </c>
      <c r="B71" s="179" t="s">
        <v>83</v>
      </c>
      <c r="C71" s="4" t="s">
        <v>84</v>
      </c>
      <c r="D71" s="179" t="s">
        <v>68</v>
      </c>
      <c r="E71" s="107">
        <v>6</v>
      </c>
      <c r="F71" s="40">
        <f>E71*5.8764</f>
        <v>35.258400000000002</v>
      </c>
    </row>
    <row r="72" spans="1:6" ht="35.1" customHeight="1" x14ac:dyDescent="0.25">
      <c r="A72" s="156">
        <v>47</v>
      </c>
      <c r="B72" s="179" t="s">
        <v>85</v>
      </c>
      <c r="C72" s="4" t="s">
        <v>86</v>
      </c>
      <c r="D72" s="179" t="s">
        <v>5</v>
      </c>
      <c r="E72" s="161">
        <v>158.6</v>
      </c>
      <c r="F72" s="176">
        <f>E72</f>
        <v>158.6</v>
      </c>
    </row>
    <row r="73" spans="1:6" ht="35.1" customHeight="1" x14ac:dyDescent="0.25">
      <c r="A73" s="156">
        <v>48</v>
      </c>
      <c r="B73" s="179" t="s">
        <v>87</v>
      </c>
      <c r="C73" s="4" t="s">
        <v>88</v>
      </c>
      <c r="D73" s="179" t="s">
        <v>5</v>
      </c>
      <c r="E73" s="107">
        <v>295.60000000000002</v>
      </c>
      <c r="F73" s="40">
        <f>(E73/0.11158)*0.06819</f>
        <v>180.6503316006453</v>
      </c>
    </row>
    <row r="74" spans="1:6" ht="35.1" customHeight="1" x14ac:dyDescent="0.25">
      <c r="A74" s="156">
        <v>49</v>
      </c>
      <c r="B74" s="179" t="s">
        <v>89</v>
      </c>
      <c r="C74" s="4" t="s">
        <v>90</v>
      </c>
      <c r="D74" s="179" t="s">
        <v>5</v>
      </c>
      <c r="E74" s="161">
        <v>28.6</v>
      </c>
      <c r="F74" s="40">
        <f>(E74/0.1445)*0.0947</f>
        <v>18.743391003460211</v>
      </c>
    </row>
    <row r="75" spans="1:6" ht="35.1" customHeight="1" x14ac:dyDescent="0.25">
      <c r="A75" s="156">
        <v>50</v>
      </c>
      <c r="B75" s="179" t="s">
        <v>91</v>
      </c>
      <c r="C75" s="4" t="s">
        <v>92</v>
      </c>
      <c r="D75" s="179" t="s">
        <v>5</v>
      </c>
      <c r="E75" s="161">
        <v>467.7</v>
      </c>
      <c r="F75" s="40">
        <f>(E75/0.2535)*0.1894</f>
        <v>349.43739644970412</v>
      </c>
    </row>
    <row r="76" spans="1:6" ht="35.1" customHeight="1" x14ac:dyDescent="0.25">
      <c r="A76" s="156">
        <v>51</v>
      </c>
      <c r="B76" s="179" t="s">
        <v>93</v>
      </c>
      <c r="C76" s="4" t="s">
        <v>94</v>
      </c>
      <c r="D76" s="179" t="s">
        <v>5</v>
      </c>
      <c r="E76" s="107">
        <v>836</v>
      </c>
      <c r="F76" s="40">
        <f>(E76/0.3523)*0.2706</f>
        <v>642.12773204655127</v>
      </c>
    </row>
    <row r="77" spans="1:6" ht="35.1" customHeight="1" x14ac:dyDescent="0.25">
      <c r="A77" s="156">
        <v>52</v>
      </c>
      <c r="B77" s="179" t="s">
        <v>95</v>
      </c>
      <c r="C77" s="4" t="s">
        <v>96</v>
      </c>
      <c r="D77" s="179" t="s">
        <v>5</v>
      </c>
      <c r="E77" s="107">
        <v>1737</v>
      </c>
      <c r="F77" s="40">
        <f>(E77/0.508)*0.379</f>
        <v>1295.9114173228347</v>
      </c>
    </row>
    <row r="78" spans="1:6" ht="35.1" customHeight="1" x14ac:dyDescent="0.25">
      <c r="A78" s="156">
        <v>53</v>
      </c>
      <c r="B78" s="179" t="s">
        <v>97</v>
      </c>
      <c r="C78" s="7" t="s">
        <v>98</v>
      </c>
      <c r="D78" s="179" t="s">
        <v>5</v>
      </c>
      <c r="E78" s="107">
        <v>1001</v>
      </c>
      <c r="F78" s="40">
        <f>(E78/0.706)*0.541</f>
        <v>767.05524079320128</v>
      </c>
    </row>
    <row r="79" spans="1:6" ht="35.1" customHeight="1" x14ac:dyDescent="0.25">
      <c r="A79" s="156">
        <v>54</v>
      </c>
      <c r="B79" s="179" t="s">
        <v>99</v>
      </c>
      <c r="C79" s="4" t="s">
        <v>100</v>
      </c>
      <c r="D79" s="179" t="s">
        <v>5</v>
      </c>
      <c r="E79" s="107">
        <v>374</v>
      </c>
      <c r="F79" s="40">
        <f>(E79/0.966)*0.744</f>
        <v>288.0496894409938</v>
      </c>
    </row>
    <row r="80" spans="1:6" ht="35.1" customHeight="1" x14ac:dyDescent="0.25">
      <c r="A80" s="156">
        <v>55</v>
      </c>
      <c r="B80" s="179" t="s">
        <v>101</v>
      </c>
      <c r="C80" s="4" t="s">
        <v>102</v>
      </c>
      <c r="D80" s="179" t="s">
        <v>5</v>
      </c>
      <c r="E80" s="161">
        <v>125.5</v>
      </c>
      <c r="F80" s="40">
        <f>(E80/1.307)*1.033</f>
        <v>99.190130068859986</v>
      </c>
    </row>
    <row r="81" spans="1:6" ht="35.1" customHeight="1" x14ac:dyDescent="0.25">
      <c r="A81" s="156">
        <v>56</v>
      </c>
      <c r="B81" s="179" t="s">
        <v>103</v>
      </c>
      <c r="C81" s="4" t="s">
        <v>104</v>
      </c>
      <c r="D81" s="179" t="s">
        <v>5</v>
      </c>
      <c r="E81" s="107">
        <v>535</v>
      </c>
      <c r="F81" s="40">
        <f>(E81/1.606)*1.286</f>
        <v>428.3997509339975</v>
      </c>
    </row>
    <row r="82" spans="1:6" ht="35.1" customHeight="1" x14ac:dyDescent="0.25">
      <c r="A82" s="156">
        <v>57</v>
      </c>
      <c r="B82" s="179" t="s">
        <v>105</v>
      </c>
      <c r="C82" s="4" t="s">
        <v>106</v>
      </c>
      <c r="D82" s="179" t="s">
        <v>68</v>
      </c>
      <c r="E82" s="107">
        <v>12</v>
      </c>
      <c r="F82" s="40">
        <f>E82*2.1786</f>
        <v>26.1432</v>
      </c>
    </row>
    <row r="83" spans="1:6" ht="35.1" customHeight="1" x14ac:dyDescent="0.25">
      <c r="A83" s="156">
        <v>58</v>
      </c>
      <c r="B83" s="179" t="s">
        <v>107</v>
      </c>
      <c r="C83" s="4" t="s">
        <v>108</v>
      </c>
      <c r="D83" s="179" t="s">
        <v>10</v>
      </c>
      <c r="E83" s="107">
        <v>52</v>
      </c>
      <c r="F83" s="40"/>
    </row>
    <row r="84" spans="1:6" ht="35.1" customHeight="1" x14ac:dyDescent="0.25">
      <c r="A84" s="156">
        <v>59</v>
      </c>
      <c r="B84" s="179" t="s">
        <v>109</v>
      </c>
      <c r="C84" s="4" t="s">
        <v>110</v>
      </c>
      <c r="D84" s="179" t="s">
        <v>10</v>
      </c>
      <c r="E84" s="107">
        <v>29</v>
      </c>
      <c r="F84" s="40"/>
    </row>
    <row r="85" spans="1:6" ht="35.1" customHeight="1" x14ac:dyDescent="0.25">
      <c r="A85" s="156">
        <v>60</v>
      </c>
      <c r="B85" s="179" t="s">
        <v>111</v>
      </c>
      <c r="C85" s="4" t="s">
        <v>112</v>
      </c>
      <c r="D85" s="179" t="s">
        <v>113</v>
      </c>
      <c r="E85" s="107">
        <v>3</v>
      </c>
      <c r="F85" s="40"/>
    </row>
    <row r="86" spans="1:6" ht="35.1" customHeight="1" x14ac:dyDescent="0.25">
      <c r="A86" s="156">
        <v>61</v>
      </c>
      <c r="B86" s="179" t="s">
        <v>114</v>
      </c>
      <c r="C86" s="4" t="s">
        <v>115</v>
      </c>
      <c r="D86" s="179" t="s">
        <v>10</v>
      </c>
      <c r="E86" s="107">
        <v>3</v>
      </c>
      <c r="F86" s="40"/>
    </row>
    <row r="87" spans="1:6" s="194" customFormat="1" ht="35.1" customHeight="1" x14ac:dyDescent="0.25">
      <c r="A87" s="156">
        <v>62</v>
      </c>
      <c r="B87" s="93" t="s">
        <v>116</v>
      </c>
      <c r="C87" s="191" t="s">
        <v>117</v>
      </c>
      <c r="D87" s="93" t="s">
        <v>46</v>
      </c>
      <c r="E87" s="192">
        <v>4</v>
      </c>
      <c r="F87" s="193"/>
    </row>
    <row r="88" spans="1:6" ht="35.1" customHeight="1" x14ac:dyDescent="0.25">
      <c r="A88" s="156">
        <v>63</v>
      </c>
      <c r="B88" s="179" t="s">
        <v>118</v>
      </c>
      <c r="C88" s="4" t="s">
        <v>119</v>
      </c>
      <c r="D88" s="179" t="s">
        <v>46</v>
      </c>
      <c r="E88" s="107">
        <v>3</v>
      </c>
      <c r="F88" s="40"/>
    </row>
    <row r="89" spans="1:6" ht="35.1" customHeight="1" x14ac:dyDescent="0.25">
      <c r="A89" s="156">
        <v>64</v>
      </c>
      <c r="B89" s="179" t="s">
        <v>120</v>
      </c>
      <c r="C89" s="4" t="s">
        <v>121</v>
      </c>
      <c r="D89" s="179" t="s">
        <v>46</v>
      </c>
      <c r="E89" s="107">
        <v>2</v>
      </c>
      <c r="F89" s="40"/>
    </row>
    <row r="90" spans="1:6" ht="35.1" customHeight="1" x14ac:dyDescent="0.25">
      <c r="A90" s="156">
        <v>65</v>
      </c>
      <c r="B90" s="179" t="s">
        <v>122</v>
      </c>
      <c r="C90" s="7" t="s">
        <v>123</v>
      </c>
      <c r="D90" s="8" t="s">
        <v>10</v>
      </c>
      <c r="E90" s="189">
        <v>4</v>
      </c>
      <c r="F90" s="40"/>
    </row>
    <row r="91" spans="1:6" ht="35.1" customHeight="1" x14ac:dyDescent="0.25">
      <c r="A91" s="156">
        <v>66</v>
      </c>
      <c r="B91" s="179" t="s">
        <v>124</v>
      </c>
      <c r="C91" s="7" t="s">
        <v>125</v>
      </c>
      <c r="D91" s="8" t="s">
        <v>46</v>
      </c>
      <c r="E91" s="189">
        <v>1</v>
      </c>
      <c r="F91" s="40"/>
    </row>
    <row r="92" spans="1:6" ht="35.1" customHeight="1" x14ac:dyDescent="0.25">
      <c r="A92" s="156">
        <v>67</v>
      </c>
      <c r="B92" s="179" t="s">
        <v>126</v>
      </c>
      <c r="C92" s="4" t="s">
        <v>127</v>
      </c>
      <c r="D92" s="179" t="s">
        <v>49</v>
      </c>
      <c r="E92" s="107">
        <v>30</v>
      </c>
      <c r="F92" s="40"/>
    </row>
    <row r="93" spans="1:6" ht="35.1" customHeight="1" x14ac:dyDescent="0.25">
      <c r="A93" s="156">
        <v>68</v>
      </c>
      <c r="B93" s="179" t="s">
        <v>128</v>
      </c>
      <c r="C93" s="4" t="s">
        <v>129</v>
      </c>
      <c r="D93" s="179" t="s">
        <v>46</v>
      </c>
      <c r="E93" s="107">
        <v>3</v>
      </c>
      <c r="F93" s="40"/>
    </row>
    <row r="94" spans="1:6" ht="35.1" customHeight="1" x14ac:dyDescent="0.25">
      <c r="A94" s="156"/>
      <c r="B94" s="179"/>
      <c r="C94" s="4" t="s">
        <v>531</v>
      </c>
      <c r="D94" s="179" t="s">
        <v>5</v>
      </c>
      <c r="E94" s="107"/>
      <c r="F94" s="40">
        <v>105</v>
      </c>
    </row>
    <row r="95" spans="1:6" ht="35.1" customHeight="1" x14ac:dyDescent="0.25">
      <c r="A95" s="156"/>
      <c r="B95" s="179"/>
      <c r="C95" s="4" t="s">
        <v>547</v>
      </c>
      <c r="D95" s="179" t="s">
        <v>10</v>
      </c>
      <c r="E95" s="107">
        <v>3</v>
      </c>
      <c r="F95" s="40"/>
    </row>
    <row r="96" spans="1:6" ht="35.1" customHeight="1" x14ac:dyDescent="0.25">
      <c r="A96" s="156"/>
      <c r="B96" s="179"/>
      <c r="C96" s="4" t="s">
        <v>548</v>
      </c>
      <c r="D96" s="179" t="s">
        <v>10</v>
      </c>
      <c r="E96" s="107">
        <v>1</v>
      </c>
      <c r="F96" s="40"/>
    </row>
    <row r="97" spans="1:6" ht="35.1" customHeight="1" x14ac:dyDescent="0.25">
      <c r="A97" s="156"/>
      <c r="B97" s="179"/>
      <c r="C97" s="4" t="s">
        <v>549</v>
      </c>
      <c r="D97" s="179" t="s">
        <v>10</v>
      </c>
      <c r="E97" s="107">
        <v>1</v>
      </c>
      <c r="F97" s="40"/>
    </row>
    <row r="98" spans="1:6" ht="35.1" customHeight="1" x14ac:dyDescent="0.25">
      <c r="A98" s="156"/>
      <c r="B98" s="179"/>
      <c r="C98" s="4" t="s">
        <v>550</v>
      </c>
      <c r="D98" s="179" t="s">
        <v>10</v>
      </c>
      <c r="E98" s="107">
        <v>3</v>
      </c>
      <c r="F98" s="40"/>
    </row>
    <row r="99" spans="1:6" ht="35.1" customHeight="1" x14ac:dyDescent="0.25">
      <c r="A99" s="156"/>
      <c r="B99" s="179"/>
      <c r="C99" s="4" t="s">
        <v>551</v>
      </c>
      <c r="D99" s="179" t="s">
        <v>10</v>
      </c>
      <c r="E99" s="107">
        <v>3</v>
      </c>
      <c r="F99" s="40"/>
    </row>
    <row r="100" spans="1:6" ht="35.1" customHeight="1" x14ac:dyDescent="0.25">
      <c r="A100" s="156"/>
      <c r="B100" s="179"/>
      <c r="C100" s="4" t="s">
        <v>552</v>
      </c>
      <c r="D100" s="179" t="s">
        <v>10</v>
      </c>
      <c r="E100" s="107">
        <v>3</v>
      </c>
      <c r="F100" s="40"/>
    </row>
    <row r="101" spans="1:6" ht="35.1" customHeight="1" x14ac:dyDescent="0.25">
      <c r="A101" s="156"/>
      <c r="B101" s="179"/>
      <c r="C101" s="4" t="s">
        <v>532</v>
      </c>
      <c r="D101" s="179" t="s">
        <v>49</v>
      </c>
      <c r="E101" s="107">
        <v>9</v>
      </c>
      <c r="F101" s="40"/>
    </row>
    <row r="102" spans="1:6" ht="35.1" customHeight="1" x14ac:dyDescent="0.25">
      <c r="A102" s="156"/>
      <c r="B102" s="179"/>
      <c r="C102" s="4" t="s">
        <v>533</v>
      </c>
      <c r="D102" s="179" t="s">
        <v>10</v>
      </c>
      <c r="E102" s="107">
        <v>9</v>
      </c>
      <c r="F102" s="40"/>
    </row>
    <row r="103" spans="1:6" ht="35.1" customHeight="1" x14ac:dyDescent="0.25">
      <c r="A103" s="156"/>
      <c r="B103" s="179"/>
      <c r="C103" s="4" t="s">
        <v>534</v>
      </c>
      <c r="D103" s="179" t="s">
        <v>10</v>
      </c>
      <c r="E103" s="107">
        <v>3</v>
      </c>
      <c r="F103" s="40"/>
    </row>
    <row r="104" spans="1:6" ht="35.1" customHeight="1" x14ac:dyDescent="0.25">
      <c r="A104" s="156"/>
      <c r="B104" s="179"/>
      <c r="C104" s="4" t="s">
        <v>535</v>
      </c>
      <c r="D104" s="179" t="s">
        <v>5</v>
      </c>
      <c r="E104" s="107">
        <v>1.5</v>
      </c>
      <c r="F104" s="40"/>
    </row>
    <row r="105" spans="1:6" ht="35.1" customHeight="1" x14ac:dyDescent="0.25">
      <c r="A105" s="156">
        <v>69</v>
      </c>
      <c r="B105" s="179" t="s">
        <v>130</v>
      </c>
      <c r="C105" s="7" t="s">
        <v>131</v>
      </c>
      <c r="D105" s="179" t="s">
        <v>46</v>
      </c>
      <c r="E105" s="107">
        <v>1</v>
      </c>
      <c r="F105" s="40"/>
    </row>
    <row r="106" spans="1:6" ht="35.1" customHeight="1" x14ac:dyDescent="0.25">
      <c r="A106" s="153">
        <v>70</v>
      </c>
      <c r="B106" s="157" t="s">
        <v>132</v>
      </c>
      <c r="C106" s="158" t="s">
        <v>133</v>
      </c>
      <c r="D106" s="157" t="s">
        <v>10</v>
      </c>
      <c r="E106" s="159">
        <v>1</v>
      </c>
      <c r="F106" s="166"/>
    </row>
    <row r="107" spans="1:6" s="10" customFormat="1" ht="30" customHeight="1" x14ac:dyDescent="0.25">
      <c r="A107" s="111"/>
      <c r="B107" s="122"/>
      <c r="C107" s="111"/>
      <c r="D107" s="52"/>
      <c r="E107" s="46"/>
      <c r="F107" s="31"/>
    </row>
    <row r="108" spans="1:6" ht="30" customHeight="1" x14ac:dyDescent="0.25">
      <c r="A108" s="236" t="s">
        <v>134</v>
      </c>
      <c r="B108" s="236"/>
      <c r="C108" s="236"/>
      <c r="D108" s="32"/>
      <c r="E108" s="51"/>
      <c r="F108" s="37"/>
    </row>
    <row r="109" spans="1:6" ht="30" customHeight="1" x14ac:dyDescent="0.25">
      <c r="A109" s="156">
        <v>71</v>
      </c>
      <c r="B109" s="113" t="s">
        <v>3</v>
      </c>
      <c r="C109" s="112" t="s">
        <v>4</v>
      </c>
      <c r="D109" s="113" t="s">
        <v>5</v>
      </c>
      <c r="E109" s="107">
        <v>682</v>
      </c>
      <c r="F109" s="40">
        <f>E109</f>
        <v>682</v>
      </c>
    </row>
    <row r="110" spans="1:6" ht="30" customHeight="1" x14ac:dyDescent="0.25">
      <c r="A110" s="156">
        <v>72</v>
      </c>
      <c r="B110" s="113" t="s">
        <v>6</v>
      </c>
      <c r="C110" s="112" t="s">
        <v>7</v>
      </c>
      <c r="D110" s="113" t="s">
        <v>5</v>
      </c>
      <c r="E110" s="107">
        <v>581.49</v>
      </c>
      <c r="F110" s="40">
        <f>E110</f>
        <v>581.49</v>
      </c>
    </row>
    <row r="111" spans="1:6" ht="30" customHeight="1" x14ac:dyDescent="0.25">
      <c r="A111" s="156">
        <v>73</v>
      </c>
      <c r="B111" s="113" t="s">
        <v>135</v>
      </c>
      <c r="C111" s="112" t="s">
        <v>136</v>
      </c>
      <c r="D111" s="113" t="s">
        <v>5</v>
      </c>
      <c r="E111" s="107">
        <v>6</v>
      </c>
      <c r="F111" s="40">
        <f>E111</f>
        <v>6</v>
      </c>
    </row>
    <row r="112" spans="1:6" ht="30" customHeight="1" x14ac:dyDescent="0.25">
      <c r="A112" s="156">
        <v>74</v>
      </c>
      <c r="B112" s="113" t="s">
        <v>137</v>
      </c>
      <c r="C112" s="112" t="s">
        <v>138</v>
      </c>
      <c r="D112" s="113" t="s">
        <v>46</v>
      </c>
      <c r="E112" s="107">
        <v>6</v>
      </c>
      <c r="F112" s="40"/>
    </row>
    <row r="113" spans="1:6" ht="30" customHeight="1" x14ac:dyDescent="0.25">
      <c r="A113" s="156">
        <v>75</v>
      </c>
      <c r="B113" s="113" t="s">
        <v>111</v>
      </c>
      <c r="C113" s="112" t="s">
        <v>112</v>
      </c>
      <c r="D113" s="113" t="s">
        <v>113</v>
      </c>
      <c r="E113" s="107">
        <v>108</v>
      </c>
      <c r="F113" s="40"/>
    </row>
    <row r="114" spans="1:6" ht="30" customHeight="1" x14ac:dyDescent="0.25">
      <c r="A114" s="156">
        <v>76</v>
      </c>
      <c r="B114" s="113" t="s">
        <v>139</v>
      </c>
      <c r="C114" s="112" t="s">
        <v>140</v>
      </c>
      <c r="D114" s="113" t="s">
        <v>10</v>
      </c>
      <c r="E114" s="107">
        <v>75</v>
      </c>
      <c r="F114" s="40"/>
    </row>
    <row r="115" spans="1:6" ht="30" customHeight="1" x14ac:dyDescent="0.25">
      <c r="A115" s="156">
        <v>77</v>
      </c>
      <c r="B115" s="113" t="s">
        <v>141</v>
      </c>
      <c r="C115" s="112" t="s">
        <v>142</v>
      </c>
      <c r="D115" s="113" t="s">
        <v>10</v>
      </c>
      <c r="E115" s="107">
        <v>33</v>
      </c>
      <c r="F115" s="40"/>
    </row>
    <row r="116" spans="1:6" ht="30" customHeight="1" x14ac:dyDescent="0.25">
      <c r="A116" s="156">
        <v>78</v>
      </c>
      <c r="B116" s="113" t="s">
        <v>116</v>
      </c>
      <c r="C116" s="112" t="s">
        <v>117</v>
      </c>
      <c r="D116" s="113" t="s">
        <v>46</v>
      </c>
      <c r="E116" s="107">
        <v>11</v>
      </c>
      <c r="F116" s="40"/>
    </row>
    <row r="117" spans="1:6" ht="30" customHeight="1" x14ac:dyDescent="0.25">
      <c r="A117" s="156">
        <v>79</v>
      </c>
      <c r="B117" s="113" t="s">
        <v>143</v>
      </c>
      <c r="C117" s="112" t="s">
        <v>144</v>
      </c>
      <c r="D117" s="113" t="s">
        <v>46</v>
      </c>
      <c r="E117" s="107">
        <v>2</v>
      </c>
      <c r="F117" s="40"/>
    </row>
    <row r="118" spans="1:6" ht="30" customHeight="1" x14ac:dyDescent="0.25">
      <c r="A118" s="156">
        <v>80</v>
      </c>
      <c r="B118" s="113" t="s">
        <v>145</v>
      </c>
      <c r="C118" s="112" t="s">
        <v>146</v>
      </c>
      <c r="D118" s="113" t="s">
        <v>49</v>
      </c>
      <c r="E118" s="107">
        <v>30</v>
      </c>
      <c r="F118" s="40"/>
    </row>
    <row r="119" spans="1:6" ht="30" customHeight="1" x14ac:dyDescent="0.25">
      <c r="A119" s="156">
        <v>81</v>
      </c>
      <c r="B119" s="113" t="s">
        <v>147</v>
      </c>
      <c r="C119" s="112" t="s">
        <v>148</v>
      </c>
      <c r="D119" s="113" t="s">
        <v>46</v>
      </c>
      <c r="E119" s="107">
        <v>20</v>
      </c>
      <c r="F119" s="40"/>
    </row>
    <row r="120" spans="1:6" ht="30" customHeight="1" x14ac:dyDescent="0.25">
      <c r="A120" s="156">
        <v>82</v>
      </c>
      <c r="B120" s="113" t="s">
        <v>149</v>
      </c>
      <c r="C120" s="112" t="s">
        <v>150</v>
      </c>
      <c r="D120" s="113" t="s">
        <v>10</v>
      </c>
      <c r="E120" s="107">
        <v>1</v>
      </c>
      <c r="F120" s="40"/>
    </row>
    <row r="121" spans="1:6" ht="30" customHeight="1" x14ac:dyDescent="0.25">
      <c r="A121" s="156"/>
      <c r="B121" s="113"/>
      <c r="C121" s="112" t="s">
        <v>531</v>
      </c>
      <c r="D121" s="113" t="s">
        <v>5</v>
      </c>
      <c r="E121" s="107">
        <v>500</v>
      </c>
      <c r="F121" s="107">
        <v>500</v>
      </c>
    </row>
    <row r="122" spans="1:6" ht="30" customHeight="1" x14ac:dyDescent="0.25">
      <c r="A122" s="156"/>
      <c r="B122" s="113"/>
      <c r="C122" s="112" t="s">
        <v>7</v>
      </c>
      <c r="D122" s="113" t="s">
        <v>5</v>
      </c>
      <c r="E122" s="107">
        <v>20</v>
      </c>
      <c r="F122" s="107">
        <v>20</v>
      </c>
    </row>
    <row r="123" spans="1:6" ht="30" customHeight="1" x14ac:dyDescent="0.25">
      <c r="A123" s="156"/>
      <c r="B123" s="113"/>
      <c r="C123" s="112" t="s">
        <v>543</v>
      </c>
      <c r="D123" s="113" t="s">
        <v>49</v>
      </c>
      <c r="E123" s="107">
        <v>3</v>
      </c>
      <c r="F123" s="40"/>
    </row>
    <row r="124" spans="1:6" ht="30" customHeight="1" x14ac:dyDescent="0.25">
      <c r="A124" s="156">
        <v>83</v>
      </c>
      <c r="B124" s="113" t="s">
        <v>151</v>
      </c>
      <c r="C124" s="112" t="s">
        <v>152</v>
      </c>
      <c r="D124" s="113" t="s">
        <v>10</v>
      </c>
      <c r="E124" s="107">
        <v>1</v>
      </c>
      <c r="F124" s="40"/>
    </row>
    <row r="125" spans="1:6" ht="30" customHeight="1" x14ac:dyDescent="0.25">
      <c r="A125" s="156"/>
      <c r="B125" s="113"/>
      <c r="C125" s="112" t="s">
        <v>531</v>
      </c>
      <c r="D125" s="113" t="s">
        <v>5</v>
      </c>
      <c r="E125" s="107">
        <v>500</v>
      </c>
      <c r="F125" s="107">
        <v>500</v>
      </c>
    </row>
    <row r="126" spans="1:6" ht="30" customHeight="1" x14ac:dyDescent="0.25">
      <c r="A126" s="156"/>
      <c r="B126" s="113"/>
      <c r="C126" s="112" t="s">
        <v>7</v>
      </c>
      <c r="D126" s="113" t="s">
        <v>5</v>
      </c>
      <c r="E126" s="107">
        <v>20</v>
      </c>
      <c r="F126" s="107">
        <v>20</v>
      </c>
    </row>
    <row r="127" spans="1:6" ht="30" customHeight="1" x14ac:dyDescent="0.25">
      <c r="A127" s="156"/>
      <c r="B127" s="113"/>
      <c r="C127" s="112" t="s">
        <v>543</v>
      </c>
      <c r="D127" s="113" t="s">
        <v>49</v>
      </c>
      <c r="E127" s="107">
        <v>3</v>
      </c>
      <c r="F127" s="40"/>
    </row>
    <row r="128" spans="1:6" ht="30" customHeight="1" x14ac:dyDescent="0.25">
      <c r="A128" s="156"/>
      <c r="B128" s="113"/>
      <c r="C128" s="112" t="s">
        <v>544</v>
      </c>
      <c r="D128" s="113" t="s">
        <v>10</v>
      </c>
      <c r="E128" s="107">
        <v>1</v>
      </c>
      <c r="F128" s="40"/>
    </row>
    <row r="129" spans="1:6" ht="30" customHeight="1" x14ac:dyDescent="0.25">
      <c r="A129" s="156">
        <v>84</v>
      </c>
      <c r="B129" s="113" t="s">
        <v>153</v>
      </c>
      <c r="C129" s="112" t="s">
        <v>154</v>
      </c>
      <c r="D129" s="113" t="s">
        <v>10</v>
      </c>
      <c r="E129" s="107">
        <v>1</v>
      </c>
      <c r="F129" s="40"/>
    </row>
    <row r="130" spans="1:6" ht="30" customHeight="1" x14ac:dyDescent="0.25">
      <c r="A130" s="156"/>
      <c r="B130" s="113"/>
      <c r="C130" s="112" t="s">
        <v>531</v>
      </c>
      <c r="D130" s="113" t="s">
        <v>5</v>
      </c>
      <c r="E130" s="107">
        <v>500</v>
      </c>
      <c r="F130" s="107">
        <v>500</v>
      </c>
    </row>
    <row r="131" spans="1:6" ht="30" customHeight="1" x14ac:dyDescent="0.25">
      <c r="A131" s="156"/>
      <c r="B131" s="113"/>
      <c r="C131" s="112" t="s">
        <v>7</v>
      </c>
      <c r="D131" s="113" t="s">
        <v>5</v>
      </c>
      <c r="E131" s="107">
        <v>20</v>
      </c>
      <c r="F131" s="107">
        <v>20</v>
      </c>
    </row>
    <row r="132" spans="1:6" ht="30" customHeight="1" x14ac:dyDescent="0.25">
      <c r="A132" s="156"/>
      <c r="B132" s="113"/>
      <c r="C132" s="112" t="s">
        <v>545</v>
      </c>
      <c r="D132" s="113" t="s">
        <v>49</v>
      </c>
      <c r="E132" s="107">
        <v>6</v>
      </c>
      <c r="F132" s="40"/>
    </row>
    <row r="133" spans="1:6" ht="30" customHeight="1" x14ac:dyDescent="0.25">
      <c r="A133" s="156">
        <v>85</v>
      </c>
      <c r="B133" s="113" t="s">
        <v>155</v>
      </c>
      <c r="C133" s="112" t="s">
        <v>156</v>
      </c>
      <c r="D133" s="113" t="s">
        <v>10</v>
      </c>
      <c r="E133" s="107">
        <v>3</v>
      </c>
      <c r="F133" s="40"/>
    </row>
    <row r="134" spans="1:6" ht="30" customHeight="1" x14ac:dyDescent="0.25">
      <c r="A134" s="156"/>
      <c r="B134" s="113"/>
      <c r="C134" s="112" t="s">
        <v>531</v>
      </c>
      <c r="D134" s="113" t="s">
        <v>5</v>
      </c>
      <c r="E134" s="107">
        <v>1500</v>
      </c>
      <c r="F134" s="107">
        <v>1500</v>
      </c>
    </row>
    <row r="135" spans="1:6" ht="30" customHeight="1" x14ac:dyDescent="0.25">
      <c r="A135" s="156"/>
      <c r="B135" s="113"/>
      <c r="C135" s="112" t="s">
        <v>7</v>
      </c>
      <c r="D135" s="113" t="s">
        <v>5</v>
      </c>
      <c r="E135" s="107">
        <v>60</v>
      </c>
      <c r="F135" s="107">
        <v>60</v>
      </c>
    </row>
    <row r="136" spans="1:6" ht="30" customHeight="1" x14ac:dyDescent="0.25">
      <c r="A136" s="156"/>
      <c r="B136" s="113"/>
      <c r="C136" s="112" t="s">
        <v>543</v>
      </c>
      <c r="D136" s="113" t="s">
        <v>49</v>
      </c>
      <c r="E136" s="107">
        <v>9</v>
      </c>
      <c r="F136" s="40"/>
    </row>
    <row r="137" spans="1:6" ht="30" customHeight="1" x14ac:dyDescent="0.25">
      <c r="A137" s="156"/>
      <c r="B137" s="113"/>
      <c r="C137" s="112" t="s">
        <v>544</v>
      </c>
      <c r="D137" s="113" t="s">
        <v>10</v>
      </c>
      <c r="E137" s="107">
        <v>3</v>
      </c>
      <c r="F137" s="40"/>
    </row>
    <row r="138" spans="1:6" ht="30" customHeight="1" x14ac:dyDescent="0.25">
      <c r="A138" s="156">
        <v>86</v>
      </c>
      <c r="B138" s="113" t="s">
        <v>157</v>
      </c>
      <c r="C138" s="112" t="s">
        <v>158</v>
      </c>
      <c r="D138" s="113" t="s">
        <v>10</v>
      </c>
      <c r="E138" s="107">
        <v>1</v>
      </c>
      <c r="F138" s="40"/>
    </row>
    <row r="139" spans="1:6" ht="30" customHeight="1" x14ac:dyDescent="0.25">
      <c r="A139" s="186"/>
      <c r="B139" s="120"/>
      <c r="C139" s="112" t="s">
        <v>531</v>
      </c>
      <c r="D139" s="113" t="s">
        <v>5</v>
      </c>
      <c r="E139" s="107">
        <v>100</v>
      </c>
      <c r="F139" s="107">
        <v>100</v>
      </c>
    </row>
    <row r="140" spans="1:6" ht="30" customHeight="1" x14ac:dyDescent="0.25">
      <c r="A140" s="156"/>
      <c r="B140" s="113"/>
      <c r="C140" s="112" t="s">
        <v>535</v>
      </c>
      <c r="D140" s="113" t="s">
        <v>5</v>
      </c>
      <c r="E140" s="107">
        <v>15</v>
      </c>
      <c r="F140" s="107">
        <v>15</v>
      </c>
    </row>
    <row r="141" spans="1:6" ht="30" customHeight="1" x14ac:dyDescent="0.25">
      <c r="A141" s="111"/>
      <c r="B141" s="122"/>
      <c r="C141" s="111"/>
      <c r="D141" s="52"/>
      <c r="E141" s="46"/>
      <c r="F141" s="31"/>
    </row>
    <row r="142" spans="1:6" ht="30" customHeight="1" x14ac:dyDescent="0.25">
      <c r="A142" s="227" t="s">
        <v>168</v>
      </c>
      <c r="B142" s="227"/>
      <c r="C142" s="227"/>
      <c r="D142" s="106"/>
      <c r="E142" s="104"/>
      <c r="F142" s="105"/>
    </row>
    <row r="143" spans="1:6" ht="30" customHeight="1" x14ac:dyDescent="0.25">
      <c r="A143" s="156">
        <v>87</v>
      </c>
      <c r="B143" s="179" t="s">
        <v>3</v>
      </c>
      <c r="C143" s="4" t="s">
        <v>4</v>
      </c>
      <c r="D143" s="179" t="s">
        <v>5</v>
      </c>
      <c r="E143" s="107">
        <v>274.2</v>
      </c>
      <c r="F143" s="40">
        <f>E143</f>
        <v>274.2</v>
      </c>
    </row>
    <row r="144" spans="1:6" ht="30" customHeight="1" x14ac:dyDescent="0.25">
      <c r="A144" s="156">
        <v>88</v>
      </c>
      <c r="B144" s="179" t="s">
        <v>6</v>
      </c>
      <c r="C144" s="4" t="s">
        <v>7</v>
      </c>
      <c r="D144" s="179" t="s">
        <v>5</v>
      </c>
      <c r="E144" s="107">
        <v>604.4</v>
      </c>
      <c r="F144" s="40">
        <f>E144</f>
        <v>604.4</v>
      </c>
    </row>
    <row r="145" spans="1:6" ht="30" customHeight="1" x14ac:dyDescent="0.25">
      <c r="A145" s="156">
        <v>89</v>
      </c>
      <c r="B145" s="179" t="s">
        <v>169</v>
      </c>
      <c r="C145" s="4" t="s">
        <v>170</v>
      </c>
      <c r="D145" s="179" t="s">
        <v>10</v>
      </c>
      <c r="E145" s="107">
        <v>9</v>
      </c>
      <c r="F145" s="40"/>
    </row>
    <row r="146" spans="1:6" ht="30" customHeight="1" x14ac:dyDescent="0.25">
      <c r="A146" s="156">
        <v>90</v>
      </c>
      <c r="B146" s="179" t="s">
        <v>171</v>
      </c>
      <c r="C146" s="4" t="s">
        <v>172</v>
      </c>
      <c r="D146" s="179" t="s">
        <v>5</v>
      </c>
      <c r="E146" s="107">
        <v>27</v>
      </c>
      <c r="F146" s="40">
        <f>E146</f>
        <v>27</v>
      </c>
    </row>
    <row r="147" spans="1:6" ht="30" customHeight="1" x14ac:dyDescent="0.25">
      <c r="A147" s="156">
        <v>91</v>
      </c>
      <c r="B147" s="179" t="s">
        <v>173</v>
      </c>
      <c r="C147" s="4" t="s">
        <v>174</v>
      </c>
      <c r="D147" s="179" t="s">
        <v>10</v>
      </c>
      <c r="E147" s="107">
        <v>1</v>
      </c>
      <c r="F147" s="40"/>
    </row>
    <row r="148" spans="1:6" ht="30" customHeight="1" x14ac:dyDescent="0.25">
      <c r="A148" s="156">
        <v>92</v>
      </c>
      <c r="B148" s="179" t="s">
        <v>24</v>
      </c>
      <c r="C148" s="4" t="s">
        <v>25</v>
      </c>
      <c r="D148" s="179" t="s">
        <v>10</v>
      </c>
      <c r="E148" s="107">
        <v>8</v>
      </c>
      <c r="F148" s="40"/>
    </row>
    <row r="149" spans="1:6" ht="30" customHeight="1" x14ac:dyDescent="0.25">
      <c r="A149" s="156">
        <v>93</v>
      </c>
      <c r="B149" s="179" t="s">
        <v>26</v>
      </c>
      <c r="C149" s="4" t="s">
        <v>27</v>
      </c>
      <c r="D149" s="179" t="s">
        <v>10</v>
      </c>
      <c r="E149" s="107">
        <v>2</v>
      </c>
      <c r="F149" s="40"/>
    </row>
    <row r="150" spans="1:6" ht="30" customHeight="1" x14ac:dyDescent="0.25">
      <c r="A150" s="156">
        <v>94</v>
      </c>
      <c r="B150" s="179" t="s">
        <v>175</v>
      </c>
      <c r="C150" s="4" t="s">
        <v>176</v>
      </c>
      <c r="D150" s="179" t="s">
        <v>10</v>
      </c>
      <c r="E150" s="107">
        <v>1</v>
      </c>
      <c r="F150" s="40"/>
    </row>
    <row r="151" spans="1:6" ht="30" customHeight="1" x14ac:dyDescent="0.25">
      <c r="A151" s="156">
        <v>95</v>
      </c>
      <c r="B151" s="179" t="s">
        <v>177</v>
      </c>
      <c r="C151" s="4" t="s">
        <v>178</v>
      </c>
      <c r="D151" s="179" t="s">
        <v>49</v>
      </c>
      <c r="E151" s="107">
        <v>249</v>
      </c>
      <c r="F151" s="40"/>
    </row>
    <row r="152" spans="1:6" ht="30" customHeight="1" x14ac:dyDescent="0.25">
      <c r="A152" s="156">
        <v>96</v>
      </c>
      <c r="B152" s="179" t="s">
        <v>179</v>
      </c>
      <c r="C152" s="4" t="s">
        <v>180</v>
      </c>
      <c r="D152" s="179" t="s">
        <v>49</v>
      </c>
      <c r="E152" s="107">
        <v>3</v>
      </c>
      <c r="F152" s="40"/>
    </row>
    <row r="153" spans="1:6" ht="30" customHeight="1" x14ac:dyDescent="0.25">
      <c r="A153" s="156">
        <v>97</v>
      </c>
      <c r="B153" s="179" t="s">
        <v>47</v>
      </c>
      <c r="C153" s="4" t="s">
        <v>48</v>
      </c>
      <c r="D153" s="179" t="s">
        <v>49</v>
      </c>
      <c r="E153" s="107">
        <v>5</v>
      </c>
      <c r="F153" s="40"/>
    </row>
    <row r="154" spans="1:6" ht="30" customHeight="1" x14ac:dyDescent="0.25">
      <c r="A154" s="156">
        <v>98</v>
      </c>
      <c r="B154" s="179" t="s">
        <v>50</v>
      </c>
      <c r="C154" s="4" t="s">
        <v>51</v>
      </c>
      <c r="D154" s="179" t="s">
        <v>49</v>
      </c>
      <c r="E154" s="107">
        <v>589</v>
      </c>
      <c r="F154" s="40"/>
    </row>
    <row r="155" spans="1:6" ht="30" customHeight="1" x14ac:dyDescent="0.25">
      <c r="A155" s="156">
        <v>99</v>
      </c>
      <c r="B155" s="179" t="s">
        <v>52</v>
      </c>
      <c r="C155" s="4" t="s">
        <v>53</v>
      </c>
      <c r="D155" s="179" t="s">
        <v>54</v>
      </c>
      <c r="E155" s="107">
        <v>174</v>
      </c>
      <c r="F155" s="40"/>
    </row>
    <row r="156" spans="1:6" ht="30" customHeight="1" x14ac:dyDescent="0.25">
      <c r="A156" s="156">
        <v>100</v>
      </c>
      <c r="B156" s="179" t="s">
        <v>181</v>
      </c>
      <c r="C156" s="4" t="s">
        <v>182</v>
      </c>
      <c r="D156" s="179" t="s">
        <v>54</v>
      </c>
      <c r="E156" s="107">
        <v>32</v>
      </c>
      <c r="F156" s="40"/>
    </row>
    <row r="157" spans="1:6" ht="30" customHeight="1" x14ac:dyDescent="0.25">
      <c r="A157" s="156">
        <v>101</v>
      </c>
      <c r="B157" s="179" t="s">
        <v>59</v>
      </c>
      <c r="C157" s="4" t="s">
        <v>60</v>
      </c>
      <c r="D157" s="179" t="s">
        <v>61</v>
      </c>
      <c r="E157" s="107">
        <v>9</v>
      </c>
      <c r="F157" s="40"/>
    </row>
    <row r="158" spans="1:6" ht="30" customHeight="1" x14ac:dyDescent="0.25">
      <c r="A158" s="156">
        <v>102</v>
      </c>
      <c r="B158" s="179" t="s">
        <v>183</v>
      </c>
      <c r="C158" s="4" t="s">
        <v>184</v>
      </c>
      <c r="D158" s="179" t="s">
        <v>46</v>
      </c>
      <c r="E158" s="107">
        <v>15</v>
      </c>
      <c r="F158" s="40"/>
    </row>
    <row r="159" spans="1:6" ht="30" customHeight="1" x14ac:dyDescent="0.25">
      <c r="A159" s="156">
        <v>103</v>
      </c>
      <c r="B159" s="179" t="s">
        <v>185</v>
      </c>
      <c r="C159" s="4" t="s">
        <v>186</v>
      </c>
      <c r="D159" s="179" t="s">
        <v>46</v>
      </c>
      <c r="E159" s="107">
        <v>21</v>
      </c>
      <c r="F159" s="40"/>
    </row>
    <row r="160" spans="1:6" ht="30" customHeight="1" x14ac:dyDescent="0.25">
      <c r="A160" s="156">
        <v>104</v>
      </c>
      <c r="B160" s="179" t="s">
        <v>187</v>
      </c>
      <c r="C160" s="4" t="s">
        <v>188</v>
      </c>
      <c r="D160" s="179" t="s">
        <v>5</v>
      </c>
      <c r="E160" s="107">
        <v>295.5</v>
      </c>
      <c r="F160" s="40">
        <f>(E160/0.0699)*0.0351</f>
        <v>148.38412017167383</v>
      </c>
    </row>
    <row r="161" spans="1:6" ht="30" customHeight="1" x14ac:dyDescent="0.25">
      <c r="A161" s="156">
        <v>105</v>
      </c>
      <c r="B161" s="179" t="s">
        <v>189</v>
      </c>
      <c r="C161" s="4" t="s">
        <v>190</v>
      </c>
      <c r="D161" s="179" t="s">
        <v>68</v>
      </c>
      <c r="E161" s="107">
        <v>5584.7</v>
      </c>
      <c r="F161" s="40">
        <v>111.41</v>
      </c>
    </row>
    <row r="162" spans="1:6" ht="30" customHeight="1" x14ac:dyDescent="0.25">
      <c r="A162" s="156">
        <v>106</v>
      </c>
      <c r="B162" s="179" t="s">
        <v>191</v>
      </c>
      <c r="C162" s="4" t="s">
        <v>192</v>
      </c>
      <c r="D162" s="179" t="s">
        <v>68</v>
      </c>
      <c r="E162" s="107">
        <v>25.4</v>
      </c>
      <c r="F162" s="40">
        <v>32</v>
      </c>
    </row>
    <row r="163" spans="1:6" ht="30" customHeight="1" x14ac:dyDescent="0.25">
      <c r="A163" s="156">
        <v>107</v>
      </c>
      <c r="B163" s="179" t="s">
        <v>193</v>
      </c>
      <c r="C163" s="4" t="s">
        <v>194</v>
      </c>
      <c r="D163" s="179" t="s">
        <v>68</v>
      </c>
      <c r="E163" s="107">
        <v>31.5</v>
      </c>
      <c r="F163" s="40">
        <v>4.4000000000000004</v>
      </c>
    </row>
    <row r="164" spans="1:6" ht="30" customHeight="1" x14ac:dyDescent="0.25">
      <c r="A164" s="156">
        <v>108</v>
      </c>
      <c r="B164" s="179" t="s">
        <v>195</v>
      </c>
      <c r="C164" s="4" t="s">
        <v>196</v>
      </c>
      <c r="D164" s="179" t="s">
        <v>68</v>
      </c>
      <c r="E164" s="107">
        <v>5.2</v>
      </c>
      <c r="F164" s="40">
        <f>E164*1.0341</f>
        <v>5.3773200000000001</v>
      </c>
    </row>
    <row r="165" spans="1:6" ht="30" customHeight="1" x14ac:dyDescent="0.25">
      <c r="A165" s="156">
        <v>109</v>
      </c>
      <c r="B165" s="179" t="s">
        <v>197</v>
      </c>
      <c r="C165" s="4" t="s">
        <v>198</v>
      </c>
      <c r="D165" s="179" t="s">
        <v>68</v>
      </c>
      <c r="E165" s="107">
        <v>5</v>
      </c>
      <c r="F165" s="40">
        <f>E165*1.6141</f>
        <v>8.0705000000000009</v>
      </c>
    </row>
    <row r="166" spans="1:6" ht="30" customHeight="1" x14ac:dyDescent="0.25">
      <c r="A166" s="156">
        <v>110</v>
      </c>
      <c r="B166" s="179" t="s">
        <v>199</v>
      </c>
      <c r="C166" s="4" t="s">
        <v>200</v>
      </c>
      <c r="D166" s="179" t="s">
        <v>68</v>
      </c>
      <c r="E166" s="107">
        <v>6.5</v>
      </c>
      <c r="F166" s="40">
        <f>(2*0.12285)*E166</f>
        <v>1.5970500000000001</v>
      </c>
    </row>
    <row r="167" spans="1:6" ht="30" customHeight="1" x14ac:dyDescent="0.25">
      <c r="A167" s="156">
        <v>111</v>
      </c>
      <c r="B167" s="179" t="s">
        <v>201</v>
      </c>
      <c r="C167" s="4" t="s">
        <v>202</v>
      </c>
      <c r="D167" s="179" t="s">
        <v>5</v>
      </c>
      <c r="E167" s="107">
        <v>38</v>
      </c>
      <c r="F167" s="40">
        <f>(38/0.2327)*0.1056</f>
        <v>17.244520842286207</v>
      </c>
    </row>
    <row r="168" spans="1:6" ht="30" customHeight="1" x14ac:dyDescent="0.25">
      <c r="A168" s="156">
        <v>112</v>
      </c>
      <c r="B168" s="179" t="s">
        <v>203</v>
      </c>
      <c r="C168" s="4" t="s">
        <v>204</v>
      </c>
      <c r="D168" s="179" t="s">
        <v>5</v>
      </c>
      <c r="E168" s="107">
        <v>542.1</v>
      </c>
      <c r="F168" s="40">
        <f>(E168/0.2327)*0.1056</f>
        <v>246.00670391061453</v>
      </c>
    </row>
    <row r="169" spans="1:6" ht="30" customHeight="1" x14ac:dyDescent="0.25">
      <c r="A169" s="156">
        <v>113</v>
      </c>
      <c r="B169" s="179" t="s">
        <v>205</v>
      </c>
      <c r="C169" s="4" t="s">
        <v>206</v>
      </c>
      <c r="D169" s="179" t="s">
        <v>5</v>
      </c>
      <c r="E169" s="107">
        <v>18.2</v>
      </c>
      <c r="F169" s="40">
        <f>(E169/0.3215)*0.173</f>
        <v>9.7934681181959551</v>
      </c>
    </row>
    <row r="170" spans="1:6" ht="30" customHeight="1" x14ac:dyDescent="0.25">
      <c r="A170" s="156">
        <v>114</v>
      </c>
      <c r="B170" s="179" t="s">
        <v>207</v>
      </c>
      <c r="C170" s="4" t="s">
        <v>208</v>
      </c>
      <c r="D170" s="179" t="s">
        <v>68</v>
      </c>
      <c r="E170" s="107">
        <v>6.5</v>
      </c>
      <c r="F170" s="176">
        <f>E170*0.173</f>
        <v>1.1244999999999998</v>
      </c>
    </row>
    <row r="171" spans="1:6" ht="30" customHeight="1" x14ac:dyDescent="0.25">
      <c r="A171" s="156">
        <v>115</v>
      </c>
      <c r="B171" s="179" t="s">
        <v>209</v>
      </c>
      <c r="C171" s="4" t="s">
        <v>210</v>
      </c>
      <c r="D171" s="179" t="s">
        <v>5</v>
      </c>
      <c r="E171" s="107">
        <v>53.5</v>
      </c>
      <c r="F171" s="40">
        <f>(E171/0.3215)*0.173</f>
        <v>28.788491446345251</v>
      </c>
    </row>
    <row r="172" spans="1:6" ht="30" customHeight="1" x14ac:dyDescent="0.25">
      <c r="A172" s="156">
        <v>116</v>
      </c>
      <c r="B172" s="179" t="s">
        <v>211</v>
      </c>
      <c r="C172" s="4" t="s">
        <v>212</v>
      </c>
      <c r="D172" s="179" t="s">
        <v>5</v>
      </c>
      <c r="E172" s="107">
        <v>9.5</v>
      </c>
      <c r="F172" s="40">
        <v>5.7</v>
      </c>
    </row>
    <row r="173" spans="1:6" ht="30" customHeight="1" x14ac:dyDescent="0.25">
      <c r="A173" s="156">
        <v>117</v>
      </c>
      <c r="B173" s="179" t="s">
        <v>213</v>
      </c>
      <c r="C173" s="4" t="s">
        <v>214</v>
      </c>
      <c r="D173" s="179" t="s">
        <v>68</v>
      </c>
      <c r="E173" s="107">
        <v>93.4</v>
      </c>
      <c r="F173" s="40">
        <v>12.7</v>
      </c>
    </row>
    <row r="174" spans="1:6" ht="30" customHeight="1" x14ac:dyDescent="0.25">
      <c r="A174" s="156">
        <v>118</v>
      </c>
      <c r="B174" s="179" t="s">
        <v>215</v>
      </c>
      <c r="C174" s="4" t="s">
        <v>216</v>
      </c>
      <c r="D174" s="179" t="s">
        <v>5</v>
      </c>
      <c r="E174" s="107">
        <v>1050.2</v>
      </c>
      <c r="F174" s="40">
        <f>(E174/0.7321)*0.4988</f>
        <v>715.53033738560316</v>
      </c>
    </row>
    <row r="175" spans="1:6" ht="30" customHeight="1" x14ac:dyDescent="0.25">
      <c r="A175" s="156">
        <v>119</v>
      </c>
      <c r="B175" s="179" t="s">
        <v>217</v>
      </c>
      <c r="C175" s="4" t="s">
        <v>218</v>
      </c>
      <c r="D175" s="179" t="s">
        <v>5</v>
      </c>
      <c r="E175" s="107">
        <v>1642.5</v>
      </c>
      <c r="F175" s="40">
        <f>(E175/0.13337)*0.08688</f>
        <v>1069.9587613406316</v>
      </c>
    </row>
    <row r="176" spans="1:6" ht="30" customHeight="1" x14ac:dyDescent="0.25">
      <c r="A176" s="156">
        <v>120</v>
      </c>
      <c r="B176" s="179" t="s">
        <v>99</v>
      </c>
      <c r="C176" s="4" t="s">
        <v>100</v>
      </c>
      <c r="D176" s="179" t="s">
        <v>5</v>
      </c>
      <c r="E176" s="107">
        <v>2434.5700000000002</v>
      </c>
      <c r="F176" s="40">
        <f>(E176/0.96593)*0.7439</f>
        <v>1874.9563871087971</v>
      </c>
    </row>
    <row r="177" spans="1:6" ht="30" customHeight="1" x14ac:dyDescent="0.25">
      <c r="A177" s="156">
        <v>121</v>
      </c>
      <c r="B177" s="179" t="s">
        <v>219</v>
      </c>
      <c r="C177" s="4" t="s">
        <v>220</v>
      </c>
      <c r="D177" s="179" t="s">
        <v>5</v>
      </c>
      <c r="E177" s="107">
        <v>53.5</v>
      </c>
      <c r="F177" s="40">
        <f>(E177/0.7321)*0.4988</f>
        <v>36.4510312798798</v>
      </c>
    </row>
    <row r="178" spans="1:6" ht="30" customHeight="1" x14ac:dyDescent="0.25">
      <c r="A178" s="156">
        <v>122</v>
      </c>
      <c r="B178" s="179" t="s">
        <v>221</v>
      </c>
      <c r="C178" s="4" t="s">
        <v>222</v>
      </c>
      <c r="D178" s="179" t="s">
        <v>68</v>
      </c>
      <c r="E178" s="107">
        <v>84</v>
      </c>
      <c r="F178" s="40">
        <f>E178*0.4988</f>
        <v>41.8992</v>
      </c>
    </row>
    <row r="179" spans="1:6" ht="30" customHeight="1" x14ac:dyDescent="0.25">
      <c r="A179" s="156">
        <v>123</v>
      </c>
      <c r="B179" s="179" t="s">
        <v>223</v>
      </c>
      <c r="C179" s="4" t="s">
        <v>224</v>
      </c>
      <c r="D179" s="179" t="s">
        <v>68</v>
      </c>
      <c r="E179" s="107">
        <v>10</v>
      </c>
      <c r="F179" s="40">
        <f>E179*1.4574</f>
        <v>14.574</v>
      </c>
    </row>
    <row r="180" spans="1:6" ht="30" customHeight="1" x14ac:dyDescent="0.25">
      <c r="A180" s="156">
        <v>124</v>
      </c>
      <c r="B180" s="179" t="s">
        <v>225</v>
      </c>
      <c r="C180" s="4" t="s">
        <v>226</v>
      </c>
      <c r="D180" s="179" t="s">
        <v>68</v>
      </c>
      <c r="E180" s="107">
        <v>18</v>
      </c>
      <c r="F180" s="40">
        <f>E180*2.0651</f>
        <v>37.171800000000005</v>
      </c>
    </row>
    <row r="181" spans="1:6" ht="30" customHeight="1" x14ac:dyDescent="0.25">
      <c r="A181" s="156">
        <v>125</v>
      </c>
      <c r="B181" s="179" t="s">
        <v>227</v>
      </c>
      <c r="C181" s="4" t="s">
        <v>228</v>
      </c>
      <c r="D181" s="179" t="s">
        <v>68</v>
      </c>
      <c r="E181" s="107">
        <v>11</v>
      </c>
      <c r="F181" s="40">
        <f>E181*2.8848</f>
        <v>31.732799999999997</v>
      </c>
    </row>
    <row r="182" spans="1:6" ht="30" customHeight="1" x14ac:dyDescent="0.25">
      <c r="A182" s="156">
        <v>126</v>
      </c>
      <c r="B182" s="179" t="s">
        <v>229</v>
      </c>
      <c r="C182" s="4" t="s">
        <v>230</v>
      </c>
      <c r="D182" s="179" t="s">
        <v>68</v>
      </c>
      <c r="E182" s="107">
        <v>5.2</v>
      </c>
      <c r="F182" s="40">
        <f>E182*3.6904</f>
        <v>19.190080000000002</v>
      </c>
    </row>
    <row r="183" spans="1:6" ht="30" customHeight="1" x14ac:dyDescent="0.25">
      <c r="A183" s="156">
        <v>127</v>
      </c>
      <c r="B183" s="179" t="s">
        <v>231</v>
      </c>
      <c r="C183" s="4" t="s">
        <v>232</v>
      </c>
      <c r="D183" s="179" t="s">
        <v>68</v>
      </c>
      <c r="E183" s="107">
        <v>7</v>
      </c>
      <c r="F183" s="40">
        <f>E183*3.6904</f>
        <v>25.832799999999999</v>
      </c>
    </row>
    <row r="184" spans="1:6" ht="30" customHeight="1" x14ac:dyDescent="0.25">
      <c r="A184" s="156">
        <v>128</v>
      </c>
      <c r="B184" s="179" t="s">
        <v>233</v>
      </c>
      <c r="C184" s="4" t="s">
        <v>234</v>
      </c>
      <c r="D184" s="179" t="s">
        <v>68</v>
      </c>
      <c r="E184" s="107">
        <v>5.3</v>
      </c>
      <c r="F184" s="40">
        <f>E184*4.4512</f>
        <v>23.591359999999998</v>
      </c>
    </row>
    <row r="185" spans="1:6" ht="30" customHeight="1" x14ac:dyDescent="0.25">
      <c r="A185" s="156">
        <v>129</v>
      </c>
      <c r="B185" s="179" t="s">
        <v>235</v>
      </c>
      <c r="C185" s="4" t="s">
        <v>236</v>
      </c>
      <c r="D185" s="179" t="s">
        <v>5</v>
      </c>
      <c r="E185" s="107">
        <v>48</v>
      </c>
      <c r="F185" s="40">
        <f>(E185/11.4122)*9.571</f>
        <v>40.255866528802507</v>
      </c>
    </row>
    <row r="186" spans="1:6" ht="30" customHeight="1" x14ac:dyDescent="0.25">
      <c r="A186" s="156">
        <v>130</v>
      </c>
      <c r="B186" s="179" t="s">
        <v>237</v>
      </c>
      <c r="C186" s="4" t="s">
        <v>238</v>
      </c>
      <c r="D186" s="179" t="s">
        <v>10</v>
      </c>
      <c r="E186" s="107">
        <v>1111</v>
      </c>
      <c r="F186" s="40"/>
    </row>
    <row r="187" spans="1:6" ht="30" customHeight="1" x14ac:dyDescent="0.25">
      <c r="A187" s="156">
        <v>131</v>
      </c>
      <c r="B187" s="179" t="s">
        <v>239</v>
      </c>
      <c r="C187" s="4" t="s">
        <v>240</v>
      </c>
      <c r="D187" s="179" t="s">
        <v>10</v>
      </c>
      <c r="E187" s="107">
        <v>447</v>
      </c>
      <c r="F187" s="40"/>
    </row>
    <row r="188" spans="1:6" ht="30" customHeight="1" x14ac:dyDescent="0.25">
      <c r="A188" s="156">
        <v>132</v>
      </c>
      <c r="B188" s="179" t="s">
        <v>241</v>
      </c>
      <c r="C188" s="4" t="s">
        <v>242</v>
      </c>
      <c r="D188" s="179" t="s">
        <v>10</v>
      </c>
      <c r="E188" s="107">
        <v>1596</v>
      </c>
      <c r="F188" s="40"/>
    </row>
    <row r="189" spans="1:6" ht="30" customHeight="1" x14ac:dyDescent="0.25">
      <c r="A189" s="156">
        <v>133</v>
      </c>
      <c r="B189" s="179" t="s">
        <v>243</v>
      </c>
      <c r="C189" s="4" t="s">
        <v>244</v>
      </c>
      <c r="D189" s="179" t="s">
        <v>10</v>
      </c>
      <c r="E189" s="107">
        <v>129</v>
      </c>
      <c r="F189" s="40"/>
    </row>
    <row r="190" spans="1:6" ht="30" customHeight="1" x14ac:dyDescent="0.25">
      <c r="A190" s="156">
        <v>134</v>
      </c>
      <c r="B190" s="179" t="s">
        <v>245</v>
      </c>
      <c r="C190" s="4" t="s">
        <v>246</v>
      </c>
      <c r="D190" s="179" t="s">
        <v>10</v>
      </c>
      <c r="E190" s="107">
        <v>27</v>
      </c>
      <c r="F190" s="40"/>
    </row>
    <row r="191" spans="1:6" ht="30" customHeight="1" x14ac:dyDescent="0.25">
      <c r="A191" s="156">
        <v>135</v>
      </c>
      <c r="B191" s="179" t="s">
        <v>247</v>
      </c>
      <c r="C191" s="4" t="s">
        <v>248</v>
      </c>
      <c r="D191" s="179" t="s">
        <v>10</v>
      </c>
      <c r="E191" s="107">
        <v>18</v>
      </c>
      <c r="F191" s="40"/>
    </row>
    <row r="192" spans="1:6" ht="30" customHeight="1" x14ac:dyDescent="0.25">
      <c r="A192" s="156">
        <v>136</v>
      </c>
      <c r="B192" s="179" t="s">
        <v>249</v>
      </c>
      <c r="C192" s="4" t="s">
        <v>250</v>
      </c>
      <c r="D192" s="179" t="s">
        <v>10</v>
      </c>
      <c r="E192" s="107">
        <v>45</v>
      </c>
      <c r="F192" s="40"/>
    </row>
    <row r="193" spans="1:6" ht="30" customHeight="1" x14ac:dyDescent="0.25">
      <c r="A193" s="156">
        <v>137</v>
      </c>
      <c r="B193" s="179" t="s">
        <v>251</v>
      </c>
      <c r="C193" s="4" t="s">
        <v>252</v>
      </c>
      <c r="D193" s="179" t="s">
        <v>46</v>
      </c>
      <c r="E193" s="107">
        <v>6</v>
      </c>
      <c r="F193" s="40"/>
    </row>
    <row r="194" spans="1:6" ht="30" customHeight="1" x14ac:dyDescent="0.25">
      <c r="A194" s="156">
        <v>138</v>
      </c>
      <c r="B194" s="179" t="s">
        <v>253</v>
      </c>
      <c r="C194" s="4" t="s">
        <v>254</v>
      </c>
      <c r="D194" s="179" t="s">
        <v>113</v>
      </c>
      <c r="E194" s="107">
        <v>19</v>
      </c>
      <c r="F194" s="40"/>
    </row>
    <row r="195" spans="1:6" ht="30" customHeight="1" x14ac:dyDescent="0.25">
      <c r="A195" s="156">
        <v>139</v>
      </c>
      <c r="B195" s="179" t="s">
        <v>111</v>
      </c>
      <c r="C195" s="4" t="s">
        <v>112</v>
      </c>
      <c r="D195" s="179" t="s">
        <v>113</v>
      </c>
      <c r="E195" s="107">
        <v>24</v>
      </c>
      <c r="F195" s="40"/>
    </row>
    <row r="196" spans="1:6" ht="30" customHeight="1" x14ac:dyDescent="0.25">
      <c r="A196" s="156">
        <v>140</v>
      </c>
      <c r="B196" s="179" t="s">
        <v>255</v>
      </c>
      <c r="C196" s="4" t="s">
        <v>256</v>
      </c>
      <c r="D196" s="179" t="s">
        <v>10</v>
      </c>
      <c r="E196" s="107">
        <v>11</v>
      </c>
      <c r="F196" s="40"/>
    </row>
    <row r="197" spans="1:6" ht="30" customHeight="1" x14ac:dyDescent="0.25">
      <c r="A197" s="156">
        <v>141</v>
      </c>
      <c r="B197" s="179" t="s">
        <v>257</v>
      </c>
      <c r="C197" s="4" t="s">
        <v>258</v>
      </c>
      <c r="D197" s="179" t="s">
        <v>10</v>
      </c>
      <c r="E197" s="107">
        <v>3</v>
      </c>
      <c r="F197" s="40"/>
    </row>
    <row r="198" spans="1:6" ht="30" customHeight="1" x14ac:dyDescent="0.25">
      <c r="A198" s="156">
        <v>142</v>
      </c>
      <c r="B198" s="179" t="s">
        <v>259</v>
      </c>
      <c r="C198" s="4" t="s">
        <v>260</v>
      </c>
      <c r="D198" s="179" t="s">
        <v>10</v>
      </c>
      <c r="E198" s="107">
        <v>2</v>
      </c>
      <c r="F198" s="40"/>
    </row>
    <row r="199" spans="1:6" ht="30" customHeight="1" x14ac:dyDescent="0.25">
      <c r="A199" s="156">
        <v>143</v>
      </c>
      <c r="B199" s="179" t="s">
        <v>261</v>
      </c>
      <c r="C199" s="4" t="s">
        <v>262</v>
      </c>
      <c r="D199" s="179" t="s">
        <v>10</v>
      </c>
      <c r="E199" s="107">
        <v>28</v>
      </c>
      <c r="F199" s="40"/>
    </row>
    <row r="200" spans="1:6" ht="30" customHeight="1" x14ac:dyDescent="0.25">
      <c r="A200" s="156">
        <v>144</v>
      </c>
      <c r="B200" s="179" t="s">
        <v>263</v>
      </c>
      <c r="C200" s="4" t="s">
        <v>264</v>
      </c>
      <c r="D200" s="179" t="s">
        <v>10</v>
      </c>
      <c r="E200" s="107">
        <v>1</v>
      </c>
      <c r="F200" s="40"/>
    </row>
    <row r="201" spans="1:6" ht="30" customHeight="1" x14ac:dyDescent="0.25">
      <c r="A201" s="156">
        <v>145</v>
      </c>
      <c r="B201" s="179" t="s">
        <v>114</v>
      </c>
      <c r="C201" s="4" t="s">
        <v>115</v>
      </c>
      <c r="D201" s="179" t="s">
        <v>10</v>
      </c>
      <c r="E201" s="107">
        <v>2</v>
      </c>
      <c r="F201" s="40"/>
    </row>
    <row r="202" spans="1:6" ht="30" customHeight="1" x14ac:dyDescent="0.25">
      <c r="A202" s="156">
        <v>146</v>
      </c>
      <c r="B202" s="179" t="s">
        <v>265</v>
      </c>
      <c r="C202" s="4" t="s">
        <v>266</v>
      </c>
      <c r="D202" s="179" t="s">
        <v>49</v>
      </c>
      <c r="E202" s="107">
        <v>15</v>
      </c>
      <c r="F202" s="40"/>
    </row>
    <row r="203" spans="1:6" ht="30" customHeight="1" x14ac:dyDescent="0.25">
      <c r="A203" s="156">
        <v>147</v>
      </c>
      <c r="B203" s="179" t="s">
        <v>126</v>
      </c>
      <c r="C203" s="4" t="s">
        <v>127</v>
      </c>
      <c r="D203" s="179" t="s">
        <v>49</v>
      </c>
      <c r="E203" s="107">
        <v>164</v>
      </c>
      <c r="F203" s="40"/>
    </row>
    <row r="204" spans="1:6" ht="30" customHeight="1" x14ac:dyDescent="0.25">
      <c r="A204" s="156">
        <v>148</v>
      </c>
      <c r="B204" s="179" t="s">
        <v>145</v>
      </c>
      <c r="C204" s="4" t="s">
        <v>146</v>
      </c>
      <c r="D204" s="179" t="s">
        <v>49</v>
      </c>
      <c r="E204" s="107">
        <v>42</v>
      </c>
      <c r="F204" s="40"/>
    </row>
    <row r="205" spans="1:6" ht="30" customHeight="1" x14ac:dyDescent="0.25">
      <c r="A205" s="156">
        <v>149</v>
      </c>
      <c r="B205" s="179" t="s">
        <v>267</v>
      </c>
      <c r="C205" s="4" t="s">
        <v>268</v>
      </c>
      <c r="D205" s="179" t="s">
        <v>10</v>
      </c>
      <c r="E205" s="107">
        <v>4</v>
      </c>
      <c r="F205" s="40"/>
    </row>
    <row r="206" spans="1:6" ht="30" customHeight="1" x14ac:dyDescent="0.25">
      <c r="A206" s="156">
        <v>150</v>
      </c>
      <c r="B206" s="179" t="s">
        <v>269</v>
      </c>
      <c r="C206" s="4" t="s">
        <v>270</v>
      </c>
      <c r="D206" s="179" t="s">
        <v>10</v>
      </c>
      <c r="E206" s="107">
        <v>3</v>
      </c>
      <c r="F206" s="40"/>
    </row>
    <row r="207" spans="1:6" ht="30" customHeight="1" x14ac:dyDescent="0.25">
      <c r="A207" s="156">
        <v>151</v>
      </c>
      <c r="B207" s="179" t="s">
        <v>271</v>
      </c>
      <c r="C207" s="4" t="s">
        <v>272</v>
      </c>
      <c r="D207" s="179" t="s">
        <v>10</v>
      </c>
      <c r="E207" s="107">
        <v>26</v>
      </c>
      <c r="F207" s="40"/>
    </row>
    <row r="208" spans="1:6" ht="30" customHeight="1" x14ac:dyDescent="0.25">
      <c r="A208" s="156">
        <v>152</v>
      </c>
      <c r="B208" s="179" t="s">
        <v>273</v>
      </c>
      <c r="C208" s="4" t="s">
        <v>274</v>
      </c>
      <c r="D208" s="179" t="s">
        <v>10</v>
      </c>
      <c r="E208" s="107">
        <v>5</v>
      </c>
      <c r="F208" s="40"/>
    </row>
    <row r="209" spans="1:6" ht="30" customHeight="1" x14ac:dyDescent="0.25">
      <c r="A209" s="156">
        <v>153</v>
      </c>
      <c r="B209" s="179" t="s">
        <v>275</v>
      </c>
      <c r="C209" s="4" t="s">
        <v>276</v>
      </c>
      <c r="D209" s="179" t="s">
        <v>10</v>
      </c>
      <c r="E209" s="107">
        <v>10</v>
      </c>
      <c r="F209" s="40"/>
    </row>
    <row r="210" spans="1:6" ht="30" customHeight="1" x14ac:dyDescent="0.25">
      <c r="A210" s="156">
        <v>154</v>
      </c>
      <c r="B210" s="179" t="s">
        <v>277</v>
      </c>
      <c r="C210" s="4" t="s">
        <v>278</v>
      </c>
      <c r="D210" s="179" t="s">
        <v>10</v>
      </c>
      <c r="E210" s="107">
        <v>6</v>
      </c>
      <c r="F210" s="40"/>
    </row>
    <row r="211" spans="1:6" ht="30" customHeight="1" x14ac:dyDescent="0.25">
      <c r="A211" s="156">
        <v>155</v>
      </c>
      <c r="B211" s="179" t="s">
        <v>279</v>
      </c>
      <c r="C211" s="4" t="s">
        <v>280</v>
      </c>
      <c r="D211" s="179" t="s">
        <v>10</v>
      </c>
      <c r="E211" s="107">
        <v>1</v>
      </c>
      <c r="F211" s="40"/>
    </row>
    <row r="212" spans="1:6" ht="30" customHeight="1" x14ac:dyDescent="0.25">
      <c r="A212" s="156">
        <v>156</v>
      </c>
      <c r="B212" s="179" t="s">
        <v>281</v>
      </c>
      <c r="C212" s="4" t="s">
        <v>282</v>
      </c>
      <c r="D212" s="179" t="s">
        <v>10</v>
      </c>
      <c r="E212" s="107">
        <v>2</v>
      </c>
      <c r="F212" s="40"/>
    </row>
    <row r="213" spans="1:6" ht="30" customHeight="1" x14ac:dyDescent="0.25">
      <c r="A213" s="156">
        <v>157</v>
      </c>
      <c r="B213" s="179" t="s">
        <v>283</v>
      </c>
      <c r="C213" s="4" t="s">
        <v>284</v>
      </c>
      <c r="D213" s="179" t="s">
        <v>10</v>
      </c>
      <c r="E213" s="107">
        <v>3</v>
      </c>
      <c r="F213" s="40"/>
    </row>
    <row r="214" spans="1:6" ht="30" customHeight="1" x14ac:dyDescent="0.25">
      <c r="A214" s="156">
        <v>158</v>
      </c>
      <c r="B214" s="179" t="s">
        <v>285</v>
      </c>
      <c r="C214" s="4" t="s">
        <v>286</v>
      </c>
      <c r="D214" s="179" t="s">
        <v>10</v>
      </c>
      <c r="E214" s="107">
        <v>3</v>
      </c>
      <c r="F214" s="40"/>
    </row>
    <row r="215" spans="1:6" ht="30" customHeight="1" x14ac:dyDescent="0.25">
      <c r="A215" s="156">
        <v>159</v>
      </c>
      <c r="B215" s="179" t="s">
        <v>287</v>
      </c>
      <c r="C215" s="4" t="s">
        <v>288</v>
      </c>
      <c r="D215" s="179" t="s">
        <v>10</v>
      </c>
      <c r="E215" s="107">
        <v>3</v>
      </c>
      <c r="F215" s="40"/>
    </row>
    <row r="216" spans="1:6" ht="30" customHeight="1" x14ac:dyDescent="0.25">
      <c r="A216" s="156">
        <v>160</v>
      </c>
      <c r="B216" s="179" t="s">
        <v>289</v>
      </c>
      <c r="C216" s="4" t="s">
        <v>290</v>
      </c>
      <c r="D216" s="179" t="s">
        <v>10</v>
      </c>
      <c r="E216" s="107">
        <v>1</v>
      </c>
      <c r="F216" s="40"/>
    </row>
    <row r="217" spans="1:6" ht="30" customHeight="1" x14ac:dyDescent="0.25">
      <c r="A217" s="156">
        <v>161</v>
      </c>
      <c r="B217" s="179" t="s">
        <v>291</v>
      </c>
      <c r="C217" s="4" t="s">
        <v>292</v>
      </c>
      <c r="D217" s="179" t="s">
        <v>10</v>
      </c>
      <c r="E217" s="107">
        <v>2</v>
      </c>
      <c r="F217" s="40"/>
    </row>
    <row r="218" spans="1:6" ht="30" customHeight="1" x14ac:dyDescent="0.25">
      <c r="A218" s="156">
        <v>162</v>
      </c>
      <c r="B218" s="179" t="s">
        <v>293</v>
      </c>
      <c r="C218" s="4" t="s">
        <v>294</v>
      </c>
      <c r="D218" s="179" t="s">
        <v>10</v>
      </c>
      <c r="E218" s="107">
        <v>4</v>
      </c>
      <c r="F218" s="40"/>
    </row>
    <row r="219" spans="1:6" ht="30" customHeight="1" x14ac:dyDescent="0.25">
      <c r="A219" s="156">
        <v>163</v>
      </c>
      <c r="B219" s="179" t="s">
        <v>295</v>
      </c>
      <c r="C219" s="4" t="s">
        <v>296</v>
      </c>
      <c r="D219" s="179" t="s">
        <v>10</v>
      </c>
      <c r="E219" s="107">
        <v>1</v>
      </c>
      <c r="F219" s="40"/>
    </row>
    <row r="220" spans="1:6" ht="30" customHeight="1" x14ac:dyDescent="0.25">
      <c r="A220" s="156">
        <v>164</v>
      </c>
      <c r="B220" s="179" t="s">
        <v>297</v>
      </c>
      <c r="C220" s="4" t="s">
        <v>298</v>
      </c>
      <c r="D220" s="179" t="s">
        <v>10</v>
      </c>
      <c r="E220" s="107">
        <v>5</v>
      </c>
      <c r="F220" s="40"/>
    </row>
    <row r="221" spans="1:6" ht="30" customHeight="1" x14ac:dyDescent="0.25">
      <c r="A221" s="156">
        <v>165</v>
      </c>
      <c r="B221" s="179" t="s">
        <v>299</v>
      </c>
      <c r="C221" s="4" t="s">
        <v>300</v>
      </c>
      <c r="D221" s="179" t="s">
        <v>10</v>
      </c>
      <c r="E221" s="107">
        <v>2</v>
      </c>
      <c r="F221" s="40"/>
    </row>
    <row r="222" spans="1:6" ht="30" customHeight="1" x14ac:dyDescent="0.25">
      <c r="A222" s="156">
        <v>166</v>
      </c>
      <c r="B222" s="179" t="s">
        <v>301</v>
      </c>
      <c r="C222" s="4" t="s">
        <v>302</v>
      </c>
      <c r="D222" s="179" t="s">
        <v>10</v>
      </c>
      <c r="E222" s="107">
        <v>1</v>
      </c>
      <c r="F222" s="40"/>
    </row>
    <row r="223" spans="1:6" ht="30" customHeight="1" x14ac:dyDescent="0.25">
      <c r="A223" s="156">
        <v>167</v>
      </c>
      <c r="B223" s="179" t="s">
        <v>303</v>
      </c>
      <c r="C223" s="4" t="s">
        <v>304</v>
      </c>
      <c r="D223" s="179" t="s">
        <v>10</v>
      </c>
      <c r="E223" s="107">
        <v>8</v>
      </c>
      <c r="F223" s="40"/>
    </row>
    <row r="224" spans="1:6" ht="30" customHeight="1" x14ac:dyDescent="0.25">
      <c r="A224" s="156">
        <v>168</v>
      </c>
      <c r="B224" s="179" t="s">
        <v>307</v>
      </c>
      <c r="C224" s="4" t="s">
        <v>308</v>
      </c>
      <c r="D224" s="179" t="s">
        <v>10</v>
      </c>
      <c r="E224" s="107">
        <v>14</v>
      </c>
      <c r="F224" s="40"/>
    </row>
    <row r="225" spans="1:6" ht="30" customHeight="1" x14ac:dyDescent="0.3">
      <c r="A225" s="156"/>
      <c r="B225" s="179"/>
      <c r="C225" s="182" t="s">
        <v>541</v>
      </c>
      <c r="D225" s="183"/>
      <c r="E225" s="184"/>
      <c r="F225" s="181">
        <f>0.3*E224</f>
        <v>4.2</v>
      </c>
    </row>
    <row r="226" spans="1:6" ht="30" customHeight="1" x14ac:dyDescent="0.3">
      <c r="A226" s="156"/>
      <c r="B226" s="179"/>
      <c r="C226" s="182" t="s">
        <v>542</v>
      </c>
      <c r="D226" s="183"/>
      <c r="E226" s="184"/>
      <c r="F226" s="181">
        <f>0.2*E224</f>
        <v>2.8000000000000003</v>
      </c>
    </row>
    <row r="227" spans="1:6" ht="30" customHeight="1" x14ac:dyDescent="0.25">
      <c r="A227" s="156">
        <v>169</v>
      </c>
      <c r="B227" s="179" t="s">
        <v>309</v>
      </c>
      <c r="C227" s="4" t="s">
        <v>310</v>
      </c>
      <c r="D227" s="179" t="s">
        <v>10</v>
      </c>
      <c r="E227" s="107">
        <v>3</v>
      </c>
      <c r="F227" s="40"/>
    </row>
    <row r="228" spans="1:6" ht="30" customHeight="1" x14ac:dyDescent="0.3">
      <c r="A228" s="156"/>
      <c r="B228" s="179"/>
      <c r="C228" s="182" t="s">
        <v>541</v>
      </c>
      <c r="D228" s="183"/>
      <c r="E228" s="184"/>
      <c r="F228" s="181">
        <f>0.3*E227</f>
        <v>0.89999999999999991</v>
      </c>
    </row>
    <row r="229" spans="1:6" ht="30" customHeight="1" x14ac:dyDescent="0.3">
      <c r="A229" s="156"/>
      <c r="B229" s="179"/>
      <c r="C229" s="182" t="s">
        <v>542</v>
      </c>
      <c r="D229" s="183"/>
      <c r="E229" s="184"/>
      <c r="F229" s="181">
        <f>0.2*E227</f>
        <v>0.60000000000000009</v>
      </c>
    </row>
    <row r="230" spans="1:6" ht="30" customHeight="1" x14ac:dyDescent="0.25">
      <c r="A230" s="156">
        <v>170</v>
      </c>
      <c r="B230" s="179" t="s">
        <v>311</v>
      </c>
      <c r="C230" s="4" t="s">
        <v>312</v>
      </c>
      <c r="D230" s="179" t="s">
        <v>10</v>
      </c>
      <c r="E230" s="107">
        <v>6</v>
      </c>
      <c r="F230" s="40"/>
    </row>
    <row r="231" spans="1:6" ht="30" customHeight="1" x14ac:dyDescent="0.3">
      <c r="A231" s="156"/>
      <c r="B231" s="179"/>
      <c r="C231" s="182" t="s">
        <v>541</v>
      </c>
      <c r="D231" s="183"/>
      <c r="E231" s="184"/>
      <c r="F231" s="181">
        <f>0.3*E230</f>
        <v>1.7999999999999998</v>
      </c>
    </row>
    <row r="232" spans="1:6" ht="30" customHeight="1" x14ac:dyDescent="0.3">
      <c r="A232" s="156"/>
      <c r="B232" s="179"/>
      <c r="C232" s="182" t="s">
        <v>542</v>
      </c>
      <c r="D232" s="183"/>
      <c r="E232" s="184"/>
      <c r="F232" s="181">
        <f>0.2*E230</f>
        <v>1.2000000000000002</v>
      </c>
    </row>
    <row r="233" spans="1:6" ht="30" customHeight="1" x14ac:dyDescent="0.25">
      <c r="A233" s="156">
        <v>171</v>
      </c>
      <c r="B233" s="179" t="s">
        <v>313</v>
      </c>
      <c r="C233" s="4" t="s">
        <v>314</v>
      </c>
      <c r="D233" s="179" t="s">
        <v>10</v>
      </c>
      <c r="E233" s="107">
        <v>3</v>
      </c>
      <c r="F233" s="40"/>
    </row>
    <row r="234" spans="1:6" ht="30" customHeight="1" x14ac:dyDescent="0.3">
      <c r="A234" s="156"/>
      <c r="B234" s="179"/>
      <c r="C234" s="182" t="s">
        <v>541</v>
      </c>
      <c r="D234" s="183"/>
      <c r="E234" s="184"/>
      <c r="F234" s="181">
        <f>0.3*E233</f>
        <v>0.89999999999999991</v>
      </c>
    </row>
    <row r="235" spans="1:6" ht="30" customHeight="1" x14ac:dyDescent="0.3">
      <c r="A235" s="156"/>
      <c r="B235" s="179"/>
      <c r="C235" s="182" t="s">
        <v>542</v>
      </c>
      <c r="D235" s="183"/>
      <c r="E235" s="184"/>
      <c r="F235" s="181">
        <f>0.2*E233</f>
        <v>0.60000000000000009</v>
      </c>
    </row>
    <row r="236" spans="1:6" ht="30" customHeight="1" x14ac:dyDescent="0.25">
      <c r="A236" s="156">
        <v>172</v>
      </c>
      <c r="B236" s="179" t="s">
        <v>315</v>
      </c>
      <c r="C236" s="4" t="s">
        <v>316</v>
      </c>
      <c r="D236" s="179" t="s">
        <v>10</v>
      </c>
      <c r="E236" s="107">
        <v>3</v>
      </c>
      <c r="F236" s="40"/>
    </row>
    <row r="237" spans="1:6" ht="30" customHeight="1" x14ac:dyDescent="0.3">
      <c r="A237" s="156"/>
      <c r="B237" s="179"/>
      <c r="C237" s="182" t="s">
        <v>541</v>
      </c>
      <c r="D237" s="183"/>
      <c r="E237" s="184"/>
      <c r="F237" s="181">
        <f>0.3*E236</f>
        <v>0.89999999999999991</v>
      </c>
    </row>
    <row r="238" spans="1:6" ht="30" customHeight="1" x14ac:dyDescent="0.3">
      <c r="A238" s="156"/>
      <c r="B238" s="179"/>
      <c r="C238" s="182" t="s">
        <v>542</v>
      </c>
      <c r="D238" s="183"/>
      <c r="E238" s="184"/>
      <c r="F238" s="181">
        <f>0.2*E236</f>
        <v>0.60000000000000009</v>
      </c>
    </row>
    <row r="239" spans="1:6" ht="30" customHeight="1" x14ac:dyDescent="0.25">
      <c r="A239" s="156">
        <v>173</v>
      </c>
      <c r="B239" s="179" t="s">
        <v>317</v>
      </c>
      <c r="C239" s="4" t="s">
        <v>318</v>
      </c>
      <c r="D239" s="179" t="s">
        <v>10</v>
      </c>
      <c r="E239" s="107">
        <v>1</v>
      </c>
      <c r="F239" s="40"/>
    </row>
    <row r="240" spans="1:6" ht="24.95" customHeight="1" x14ac:dyDescent="0.3">
      <c r="A240" s="156">
        <v>174</v>
      </c>
      <c r="B240" s="179" t="s">
        <v>325</v>
      </c>
      <c r="C240" s="4" t="s">
        <v>326</v>
      </c>
      <c r="D240" s="179" t="s">
        <v>10</v>
      </c>
      <c r="E240" s="107">
        <v>882</v>
      </c>
      <c r="F240" s="5"/>
    </row>
    <row r="241" spans="1:6" ht="24.95" customHeight="1" x14ac:dyDescent="0.3">
      <c r="A241" s="156">
        <v>175</v>
      </c>
      <c r="B241" s="179" t="s">
        <v>327</v>
      </c>
      <c r="C241" s="4" t="s">
        <v>328</v>
      </c>
      <c r="D241" s="179" t="s">
        <v>10</v>
      </c>
      <c r="E241" s="107">
        <v>6500</v>
      </c>
      <c r="F241" s="5"/>
    </row>
    <row r="242" spans="1:6" ht="24.95" customHeight="1" x14ac:dyDescent="0.3">
      <c r="A242" s="156">
        <v>176</v>
      </c>
      <c r="B242" s="179" t="s">
        <v>329</v>
      </c>
      <c r="C242" s="4" t="s">
        <v>330</v>
      </c>
      <c r="D242" s="179" t="s">
        <v>10</v>
      </c>
      <c r="E242" s="107">
        <v>2903</v>
      </c>
      <c r="F242" s="5"/>
    </row>
    <row r="243" spans="1:6" ht="25.5" customHeight="1" x14ac:dyDescent="0.25">
      <c r="A243" s="156">
        <v>177</v>
      </c>
      <c r="B243" s="179" t="s">
        <v>333</v>
      </c>
      <c r="C243" s="4" t="s">
        <v>334</v>
      </c>
      <c r="D243" s="179" t="s">
        <v>10</v>
      </c>
      <c r="E243" s="107">
        <v>351</v>
      </c>
      <c r="F243" s="88"/>
    </row>
    <row r="244" spans="1:6" ht="24.95" customHeight="1" x14ac:dyDescent="0.25">
      <c r="A244" s="156">
        <v>178</v>
      </c>
      <c r="B244" s="179" t="s">
        <v>335</v>
      </c>
      <c r="C244" s="4" t="s">
        <v>336</v>
      </c>
      <c r="D244" s="179" t="s">
        <v>10</v>
      </c>
      <c r="E244" s="107">
        <v>58</v>
      </c>
      <c r="F244" s="94"/>
    </row>
    <row r="245" spans="1:6" ht="36" customHeight="1" x14ac:dyDescent="0.25">
      <c r="A245" s="156">
        <v>179</v>
      </c>
      <c r="B245" s="179" t="s">
        <v>337</v>
      </c>
      <c r="C245" s="4" t="s">
        <v>338</v>
      </c>
      <c r="D245" s="179" t="s">
        <v>10</v>
      </c>
      <c r="E245" s="107">
        <v>590</v>
      </c>
      <c r="F245" s="167"/>
    </row>
    <row r="246" spans="1:6" ht="24.95" customHeight="1" x14ac:dyDescent="0.25">
      <c r="A246" s="156">
        <v>180</v>
      </c>
      <c r="B246" s="179" t="s">
        <v>339</v>
      </c>
      <c r="C246" s="4" t="s">
        <v>340</v>
      </c>
      <c r="D246" s="179" t="s">
        <v>10</v>
      </c>
      <c r="E246" s="107">
        <v>34</v>
      </c>
      <c r="F246" s="167"/>
    </row>
    <row r="247" spans="1:6" ht="24.95" customHeight="1" x14ac:dyDescent="0.25">
      <c r="A247" s="156">
        <v>181</v>
      </c>
      <c r="B247" s="179" t="s">
        <v>341</v>
      </c>
      <c r="C247" s="4" t="s">
        <v>342</v>
      </c>
      <c r="D247" s="179" t="s">
        <v>10</v>
      </c>
      <c r="E247" s="107">
        <v>576</v>
      </c>
      <c r="F247" s="167"/>
    </row>
    <row r="248" spans="1:6" ht="24.95" customHeight="1" x14ac:dyDescent="0.25">
      <c r="A248" s="156">
        <v>182</v>
      </c>
      <c r="B248" s="179" t="s">
        <v>343</v>
      </c>
      <c r="C248" s="4" t="s">
        <v>344</v>
      </c>
      <c r="D248" s="179" t="s">
        <v>10</v>
      </c>
      <c r="E248" s="107">
        <v>3</v>
      </c>
      <c r="F248" s="167"/>
    </row>
    <row r="249" spans="1:6" s="64" customFormat="1" ht="24.95" customHeight="1" x14ac:dyDescent="0.25">
      <c r="A249" s="156">
        <v>183</v>
      </c>
      <c r="B249" s="179" t="s">
        <v>365</v>
      </c>
      <c r="C249" s="4" t="s">
        <v>366</v>
      </c>
      <c r="D249" s="179" t="s">
        <v>5</v>
      </c>
      <c r="E249" s="107">
        <v>180</v>
      </c>
      <c r="F249" s="95"/>
    </row>
    <row r="250" spans="1:6" s="64" customFormat="1" ht="24.95" customHeight="1" x14ac:dyDescent="0.25">
      <c r="A250" s="156">
        <v>184</v>
      </c>
      <c r="B250" s="179" t="s">
        <v>367</v>
      </c>
      <c r="C250" s="4" t="s">
        <v>368</v>
      </c>
      <c r="D250" s="179" t="s">
        <v>10</v>
      </c>
      <c r="E250" s="107">
        <v>1</v>
      </c>
      <c r="F250" s="95">
        <v>65</v>
      </c>
    </row>
    <row r="251" spans="1:6" s="64" customFormat="1" ht="24.95" customHeight="1" x14ac:dyDescent="0.25">
      <c r="A251" s="156">
        <v>185</v>
      </c>
      <c r="B251" s="179" t="s">
        <v>369</v>
      </c>
      <c r="C251" s="4" t="s">
        <v>370</v>
      </c>
      <c r="D251" s="179" t="s">
        <v>10</v>
      </c>
      <c r="E251" s="107">
        <v>2</v>
      </c>
      <c r="F251" s="95">
        <v>40</v>
      </c>
    </row>
    <row r="252" spans="1:6" s="64" customFormat="1" ht="24.95" customHeight="1" x14ac:dyDescent="0.25">
      <c r="A252" s="156">
        <v>186</v>
      </c>
      <c r="B252" s="179" t="s">
        <v>371</v>
      </c>
      <c r="C252" s="4" t="s">
        <v>372</v>
      </c>
      <c r="D252" s="179" t="s">
        <v>46</v>
      </c>
      <c r="E252" s="107">
        <v>32</v>
      </c>
      <c r="F252" s="95"/>
    </row>
    <row r="253" spans="1:6" s="64" customFormat="1" ht="24.95" customHeight="1" x14ac:dyDescent="0.25">
      <c r="A253" s="156">
        <v>187</v>
      </c>
      <c r="B253" s="179" t="s">
        <v>373</v>
      </c>
      <c r="C253" s="4" t="s">
        <v>374</v>
      </c>
      <c r="D253" s="179" t="s">
        <v>46</v>
      </c>
      <c r="E253" s="107">
        <v>5</v>
      </c>
      <c r="F253" s="95"/>
    </row>
    <row r="254" spans="1:6" s="64" customFormat="1" ht="24.95" customHeight="1" x14ac:dyDescent="0.25">
      <c r="A254" s="156">
        <v>188</v>
      </c>
      <c r="B254" s="179" t="s">
        <v>375</v>
      </c>
      <c r="C254" s="4" t="s">
        <v>376</v>
      </c>
      <c r="D254" s="179" t="s">
        <v>163</v>
      </c>
      <c r="E254" s="107">
        <v>6</v>
      </c>
      <c r="F254" s="95"/>
    </row>
    <row r="255" spans="1:6" s="64" customFormat="1" ht="24.95" customHeight="1" x14ac:dyDescent="0.25">
      <c r="A255" s="156">
        <v>189</v>
      </c>
      <c r="B255" s="179" t="s">
        <v>377</v>
      </c>
      <c r="C255" s="4" t="s">
        <v>378</v>
      </c>
      <c r="D255" s="179" t="s">
        <v>10</v>
      </c>
      <c r="E255" s="107">
        <v>10</v>
      </c>
      <c r="F255" s="95"/>
    </row>
    <row r="256" spans="1:6" s="64" customFormat="1" ht="24.95" customHeight="1" x14ac:dyDescent="0.25">
      <c r="A256" s="156">
        <v>190</v>
      </c>
      <c r="B256" s="179" t="s">
        <v>381</v>
      </c>
      <c r="C256" s="4" t="s">
        <v>382</v>
      </c>
      <c r="D256" s="179" t="s">
        <v>68</v>
      </c>
      <c r="E256" s="107">
        <v>2000</v>
      </c>
      <c r="F256" s="40"/>
    </row>
    <row r="257" spans="1:6" s="64" customFormat="1" ht="29.25" customHeight="1" x14ac:dyDescent="0.25">
      <c r="A257" s="156">
        <v>191</v>
      </c>
      <c r="B257" s="179" t="s">
        <v>383</v>
      </c>
      <c r="C257" s="4" t="s">
        <v>384</v>
      </c>
      <c r="D257" s="179" t="s">
        <v>10</v>
      </c>
      <c r="E257" s="107">
        <v>20</v>
      </c>
      <c r="F257" s="95"/>
    </row>
    <row r="258" spans="1:6" s="64" customFormat="1" ht="24.95" customHeight="1" x14ac:dyDescent="0.25">
      <c r="A258" s="156">
        <v>192</v>
      </c>
      <c r="B258" s="179" t="s">
        <v>385</v>
      </c>
      <c r="C258" s="4" t="s">
        <v>386</v>
      </c>
      <c r="D258" s="179" t="s">
        <v>10</v>
      </c>
      <c r="E258" s="107">
        <v>1</v>
      </c>
      <c r="F258" s="95"/>
    </row>
    <row r="259" spans="1:6" s="64" customFormat="1" ht="24.95" customHeight="1" x14ac:dyDescent="0.25">
      <c r="A259" s="156">
        <v>193</v>
      </c>
      <c r="B259" s="179" t="s">
        <v>387</v>
      </c>
      <c r="C259" s="4" t="s">
        <v>388</v>
      </c>
      <c r="D259" s="179" t="s">
        <v>10</v>
      </c>
      <c r="E259" s="107">
        <v>7</v>
      </c>
      <c r="F259" s="168"/>
    </row>
    <row r="260" spans="1:6" s="64" customFormat="1" ht="38.25" customHeight="1" x14ac:dyDescent="0.25">
      <c r="A260" s="156">
        <v>194</v>
      </c>
      <c r="B260" s="179" t="s">
        <v>389</v>
      </c>
      <c r="C260" s="4" t="s">
        <v>390</v>
      </c>
      <c r="D260" s="179" t="s">
        <v>46</v>
      </c>
      <c r="E260" s="107">
        <v>17</v>
      </c>
      <c r="F260" s="40"/>
    </row>
    <row r="261" spans="1:6" s="64" customFormat="1" ht="42" customHeight="1" x14ac:dyDescent="0.25">
      <c r="A261" s="156">
        <v>195</v>
      </c>
      <c r="B261" s="179" t="s">
        <v>391</v>
      </c>
      <c r="C261" s="4" t="s">
        <v>392</v>
      </c>
      <c r="D261" s="179" t="s">
        <v>10</v>
      </c>
      <c r="E261" s="107">
        <v>1</v>
      </c>
      <c r="F261" s="95"/>
    </row>
    <row r="262" spans="1:6" s="64" customFormat="1" ht="39" customHeight="1" x14ac:dyDescent="0.25">
      <c r="A262" s="156">
        <v>196</v>
      </c>
      <c r="B262" s="179" t="s">
        <v>393</v>
      </c>
      <c r="C262" s="4" t="s">
        <v>394</v>
      </c>
      <c r="D262" s="179" t="s">
        <v>10</v>
      </c>
      <c r="E262" s="107">
        <v>1</v>
      </c>
      <c r="F262" s="95"/>
    </row>
    <row r="263" spans="1:6" s="64" customFormat="1" ht="24.95" customHeight="1" x14ac:dyDescent="0.25">
      <c r="A263" s="156">
        <v>197</v>
      </c>
      <c r="B263" s="179" t="s">
        <v>395</v>
      </c>
      <c r="C263" s="4" t="s">
        <v>396</v>
      </c>
      <c r="D263" s="179" t="s">
        <v>10</v>
      </c>
      <c r="E263" s="107">
        <v>9</v>
      </c>
      <c r="F263" s="95"/>
    </row>
    <row r="264" spans="1:6" s="64" customFormat="1" ht="24.95" customHeight="1" x14ac:dyDescent="0.25">
      <c r="A264" s="156">
        <v>198</v>
      </c>
      <c r="B264" s="179" t="s">
        <v>397</v>
      </c>
      <c r="C264" s="4" t="s">
        <v>398</v>
      </c>
      <c r="D264" s="179" t="s">
        <v>10</v>
      </c>
      <c r="E264" s="107">
        <v>4</v>
      </c>
      <c r="F264" s="95"/>
    </row>
    <row r="265" spans="1:6" s="64" customFormat="1" ht="24.95" customHeight="1" x14ac:dyDescent="0.25">
      <c r="A265" s="156">
        <v>199</v>
      </c>
      <c r="B265" s="179" t="s">
        <v>399</v>
      </c>
      <c r="C265" s="4" t="s">
        <v>400</v>
      </c>
      <c r="D265" s="179" t="s">
        <v>10</v>
      </c>
      <c r="E265" s="107">
        <v>2</v>
      </c>
      <c r="F265" s="95"/>
    </row>
    <row r="266" spans="1:6" s="64" customFormat="1" ht="24.95" customHeight="1" x14ac:dyDescent="0.25">
      <c r="A266" s="156">
        <v>200</v>
      </c>
      <c r="B266" s="179" t="s">
        <v>401</v>
      </c>
      <c r="C266" s="4" t="s">
        <v>402</v>
      </c>
      <c r="D266" s="179" t="s">
        <v>10</v>
      </c>
      <c r="E266" s="107">
        <v>1</v>
      </c>
      <c r="F266" s="95"/>
    </row>
    <row r="267" spans="1:6" s="64" customFormat="1" ht="24.95" customHeight="1" x14ac:dyDescent="0.25">
      <c r="A267" s="156">
        <v>201</v>
      </c>
      <c r="B267" s="179" t="s">
        <v>403</v>
      </c>
      <c r="C267" s="4" t="s">
        <v>404</v>
      </c>
      <c r="D267" s="179" t="s">
        <v>10</v>
      </c>
      <c r="E267" s="107">
        <v>1</v>
      </c>
      <c r="F267" s="95"/>
    </row>
    <row r="268" spans="1:6" s="64" customFormat="1" ht="24.95" customHeight="1" x14ac:dyDescent="0.25">
      <c r="A268" s="156">
        <v>202</v>
      </c>
      <c r="B268" s="179" t="s">
        <v>407</v>
      </c>
      <c r="C268" s="4" t="s">
        <v>408</v>
      </c>
      <c r="D268" s="179" t="s">
        <v>409</v>
      </c>
      <c r="E268" s="107">
        <v>2</v>
      </c>
      <c r="F268" s="95"/>
    </row>
    <row r="269" spans="1:6" s="64" customFormat="1" ht="24.95" customHeight="1" x14ac:dyDescent="0.25">
      <c r="A269" s="156">
        <v>203</v>
      </c>
      <c r="B269" s="179" t="s">
        <v>410</v>
      </c>
      <c r="C269" s="4" t="s">
        <v>411</v>
      </c>
      <c r="D269" s="179" t="s">
        <v>409</v>
      </c>
      <c r="E269" s="107">
        <v>1</v>
      </c>
      <c r="F269" s="95">
        <v>0.85</v>
      </c>
    </row>
    <row r="270" spans="1:6" s="64" customFormat="1" ht="24.95" customHeight="1" x14ac:dyDescent="0.25">
      <c r="A270" s="156">
        <v>204</v>
      </c>
      <c r="B270" s="179" t="s">
        <v>412</v>
      </c>
      <c r="C270" s="4" t="s">
        <v>413</v>
      </c>
      <c r="D270" s="179" t="s">
        <v>10</v>
      </c>
      <c r="E270" s="107">
        <v>2</v>
      </c>
      <c r="F270" s="95"/>
    </row>
    <row r="271" spans="1:6" ht="24.95" customHeight="1" x14ac:dyDescent="0.25">
      <c r="A271" s="46"/>
      <c r="B271" s="47"/>
      <c r="C271" s="48"/>
      <c r="D271" s="47"/>
      <c r="E271" s="58"/>
      <c r="F271" s="31"/>
    </row>
    <row r="272" spans="1:6" s="65" customFormat="1" ht="24.95" customHeight="1" x14ac:dyDescent="0.25">
      <c r="A272" s="235" t="s">
        <v>414</v>
      </c>
      <c r="B272" s="235"/>
      <c r="C272" s="235"/>
      <c r="D272" s="6"/>
      <c r="E272" s="42"/>
      <c r="F272" s="95"/>
    </row>
    <row r="273" spans="1:6" s="65" customFormat="1" ht="34.5" customHeight="1" x14ac:dyDescent="0.25">
      <c r="A273" s="43">
        <v>205</v>
      </c>
      <c r="B273" s="179" t="s">
        <v>3</v>
      </c>
      <c r="C273" s="4" t="s">
        <v>4</v>
      </c>
      <c r="D273" s="179" t="s">
        <v>5</v>
      </c>
      <c r="E273" s="107">
        <v>102</v>
      </c>
      <c r="F273" s="95"/>
    </row>
    <row r="274" spans="1:6" s="65" customFormat="1" ht="24.95" customHeight="1" x14ac:dyDescent="0.25">
      <c r="A274" s="43">
        <v>206</v>
      </c>
      <c r="B274" s="179" t="s">
        <v>415</v>
      </c>
      <c r="C274" s="4" t="s">
        <v>416</v>
      </c>
      <c r="D274" s="179" t="s">
        <v>10</v>
      </c>
      <c r="E274" s="107">
        <v>25</v>
      </c>
      <c r="F274" s="95"/>
    </row>
    <row r="275" spans="1:6" s="65" customFormat="1" ht="24.95" customHeight="1" x14ac:dyDescent="0.25">
      <c r="A275" s="43">
        <v>207</v>
      </c>
      <c r="B275" s="179" t="s">
        <v>8</v>
      </c>
      <c r="C275" s="4" t="s">
        <v>9</v>
      </c>
      <c r="D275" s="179" t="s">
        <v>10</v>
      </c>
      <c r="E275" s="107">
        <v>7</v>
      </c>
      <c r="F275" s="95"/>
    </row>
    <row r="276" spans="1:6" s="65" customFormat="1" ht="24.95" customHeight="1" x14ac:dyDescent="0.25">
      <c r="A276" s="43">
        <v>208</v>
      </c>
      <c r="B276" s="179" t="s">
        <v>17</v>
      </c>
      <c r="C276" s="4" t="s">
        <v>18</v>
      </c>
      <c r="D276" s="179" t="s">
        <v>19</v>
      </c>
      <c r="E276" s="107">
        <v>3</v>
      </c>
      <c r="F276" s="95"/>
    </row>
    <row r="277" spans="1:6" s="65" customFormat="1" ht="24.95" customHeight="1" x14ac:dyDescent="0.25">
      <c r="A277" s="43">
        <v>209</v>
      </c>
      <c r="B277" s="179" t="s">
        <v>30</v>
      </c>
      <c r="C277" s="4" t="s">
        <v>31</v>
      </c>
      <c r="D277" s="179" t="s">
        <v>10</v>
      </c>
      <c r="E277" s="107">
        <v>1</v>
      </c>
      <c r="F277" s="95"/>
    </row>
    <row r="278" spans="1:6" s="65" customFormat="1" ht="24.95" customHeight="1" x14ac:dyDescent="0.25">
      <c r="A278" s="43">
        <v>210</v>
      </c>
      <c r="B278" s="179" t="s">
        <v>32</v>
      </c>
      <c r="C278" s="4" t="s">
        <v>33</v>
      </c>
      <c r="D278" s="179" t="s">
        <v>10</v>
      </c>
      <c r="E278" s="107">
        <v>1</v>
      </c>
      <c r="F278" s="95"/>
    </row>
    <row r="279" spans="1:6" s="65" customFormat="1" ht="24.95" customHeight="1" x14ac:dyDescent="0.25">
      <c r="A279" s="43">
        <v>211</v>
      </c>
      <c r="B279" s="179" t="s">
        <v>417</v>
      </c>
      <c r="C279" s="4" t="s">
        <v>418</v>
      </c>
      <c r="D279" s="179" t="s">
        <v>46</v>
      </c>
      <c r="E279" s="107">
        <v>4</v>
      </c>
      <c r="F279" s="95"/>
    </row>
    <row r="280" spans="1:6" s="10" customFormat="1" ht="24.95" customHeight="1" x14ac:dyDescent="0.25">
      <c r="A280" s="43">
        <v>212</v>
      </c>
      <c r="B280" s="179" t="s">
        <v>419</v>
      </c>
      <c r="C280" s="4" t="s">
        <v>420</v>
      </c>
      <c r="D280" s="179" t="s">
        <v>49</v>
      </c>
      <c r="E280" s="107">
        <v>82</v>
      </c>
      <c r="F280" s="169"/>
    </row>
    <row r="281" spans="1:6" ht="24.95" customHeight="1" x14ac:dyDescent="0.25">
      <c r="A281" s="43">
        <v>213</v>
      </c>
      <c r="B281" s="179" t="s">
        <v>177</v>
      </c>
      <c r="C281" s="4" t="s">
        <v>178</v>
      </c>
      <c r="D281" s="179" t="s">
        <v>49</v>
      </c>
      <c r="E281" s="107">
        <v>7</v>
      </c>
      <c r="F281" s="95"/>
    </row>
    <row r="282" spans="1:6" ht="24.95" customHeight="1" x14ac:dyDescent="0.25">
      <c r="A282" s="43">
        <v>214</v>
      </c>
      <c r="B282" s="179" t="s">
        <v>62</v>
      </c>
      <c r="C282" s="4" t="s">
        <v>63</v>
      </c>
      <c r="D282" s="179" t="s">
        <v>61</v>
      </c>
      <c r="E282" s="107">
        <v>6</v>
      </c>
      <c r="F282" s="95"/>
    </row>
    <row r="283" spans="1:6" ht="24.95" customHeight="1" x14ac:dyDescent="0.25">
      <c r="A283" s="43">
        <v>215</v>
      </c>
      <c r="B283" s="179" t="s">
        <v>73</v>
      </c>
      <c r="C283" s="4" t="s">
        <v>74</v>
      </c>
      <c r="D283" s="179" t="s">
        <v>5</v>
      </c>
      <c r="E283" s="107">
        <v>51</v>
      </c>
      <c r="F283" s="95">
        <v>51</v>
      </c>
    </row>
    <row r="284" spans="1:6" ht="24.95" customHeight="1" x14ac:dyDescent="0.25">
      <c r="A284" s="43">
        <v>216</v>
      </c>
      <c r="B284" s="179" t="s">
        <v>93</v>
      </c>
      <c r="C284" s="4" t="s">
        <v>94</v>
      </c>
      <c r="D284" s="179" t="s">
        <v>5</v>
      </c>
      <c r="E284" s="107">
        <v>24</v>
      </c>
      <c r="F284" s="95">
        <v>18</v>
      </c>
    </row>
    <row r="285" spans="1:6" ht="24.95" customHeight="1" x14ac:dyDescent="0.25">
      <c r="A285" s="43">
        <v>217</v>
      </c>
      <c r="B285" s="179" t="s">
        <v>97</v>
      </c>
      <c r="C285" s="4" t="s">
        <v>98</v>
      </c>
      <c r="D285" s="179" t="s">
        <v>5</v>
      </c>
      <c r="E285" s="107">
        <v>149</v>
      </c>
      <c r="F285" s="95">
        <v>65</v>
      </c>
    </row>
    <row r="286" spans="1:6" ht="24.95" customHeight="1" x14ac:dyDescent="0.25">
      <c r="A286" s="43">
        <v>218</v>
      </c>
      <c r="B286" s="179" t="s">
        <v>247</v>
      </c>
      <c r="C286" s="4" t="s">
        <v>248</v>
      </c>
      <c r="D286" s="179" t="s">
        <v>10</v>
      </c>
      <c r="E286" s="107">
        <v>16</v>
      </c>
      <c r="F286" s="95"/>
    </row>
    <row r="287" spans="1:6" ht="153.75" customHeight="1" x14ac:dyDescent="0.25">
      <c r="A287" s="43">
        <v>219</v>
      </c>
      <c r="B287" s="179" t="s">
        <v>421</v>
      </c>
      <c r="C287" s="7" t="s">
        <v>422</v>
      </c>
      <c r="D287" s="179" t="s">
        <v>10</v>
      </c>
      <c r="E287" s="107">
        <v>2</v>
      </c>
      <c r="F287" s="95"/>
    </row>
    <row r="288" spans="1:6" ht="69.75" customHeight="1" x14ac:dyDescent="0.25">
      <c r="A288" s="43">
        <v>220</v>
      </c>
      <c r="B288" s="179" t="s">
        <v>425</v>
      </c>
      <c r="C288" s="4" t="s">
        <v>426</v>
      </c>
      <c r="D288" s="179" t="s">
        <v>10</v>
      </c>
      <c r="E288" s="107">
        <v>2</v>
      </c>
      <c r="F288" s="95"/>
    </row>
    <row r="289" spans="1:6" ht="24.95" customHeight="1" x14ac:dyDescent="0.25">
      <c r="A289" s="43">
        <v>221</v>
      </c>
      <c r="B289" s="109" t="s">
        <v>427</v>
      </c>
      <c r="C289" s="108" t="s">
        <v>428</v>
      </c>
      <c r="D289" s="109" t="s">
        <v>10</v>
      </c>
      <c r="E289" s="110">
        <v>5</v>
      </c>
      <c r="F289" s="170"/>
    </row>
    <row r="290" spans="1:6" ht="24.95" customHeight="1" x14ac:dyDescent="0.25">
      <c r="A290" s="66"/>
      <c r="B290" s="129"/>
      <c r="C290" s="128"/>
      <c r="D290" s="129"/>
      <c r="E290" s="130"/>
      <c r="F290" s="59"/>
    </row>
    <row r="291" spans="1:6" ht="24.95" customHeight="1" x14ac:dyDescent="0.25">
      <c r="A291" s="227" t="s">
        <v>431</v>
      </c>
      <c r="B291" s="227"/>
      <c r="C291" s="227"/>
      <c r="D291" s="148"/>
      <c r="E291" s="41"/>
      <c r="F291" s="63"/>
    </row>
    <row r="292" spans="1:6" ht="38.25" customHeight="1" x14ac:dyDescent="0.25">
      <c r="A292" s="67">
        <v>222</v>
      </c>
      <c r="B292" s="131" t="s">
        <v>487</v>
      </c>
      <c r="C292" s="9" t="s">
        <v>326</v>
      </c>
      <c r="D292" s="131" t="s">
        <v>10</v>
      </c>
      <c r="E292" s="134">
        <v>48</v>
      </c>
      <c r="F292" s="95"/>
    </row>
    <row r="293" spans="1:6" ht="24.95" customHeight="1" x14ac:dyDescent="0.25">
      <c r="A293" s="67">
        <v>223</v>
      </c>
      <c r="B293" s="131" t="s">
        <v>432</v>
      </c>
      <c r="C293" s="9" t="s">
        <v>328</v>
      </c>
      <c r="D293" s="131" t="s">
        <v>10</v>
      </c>
      <c r="E293" s="135">
        <v>3480</v>
      </c>
      <c r="F293" s="95"/>
    </row>
    <row r="294" spans="1:6" ht="24.95" customHeight="1" x14ac:dyDescent="0.25">
      <c r="A294" s="67">
        <v>224</v>
      </c>
      <c r="B294" s="131" t="s">
        <v>433</v>
      </c>
      <c r="C294" s="9" t="s">
        <v>330</v>
      </c>
      <c r="D294" s="131" t="s">
        <v>10</v>
      </c>
      <c r="E294" s="135">
        <v>11924</v>
      </c>
      <c r="F294" s="95"/>
    </row>
    <row r="295" spans="1:6" ht="24.95" customHeight="1" x14ac:dyDescent="0.25">
      <c r="A295" s="67">
        <v>225</v>
      </c>
      <c r="B295" s="131" t="s">
        <v>488</v>
      </c>
      <c r="C295" s="9" t="s">
        <v>334</v>
      </c>
      <c r="D295" s="131" t="s">
        <v>10</v>
      </c>
      <c r="E295" s="134">
        <v>73</v>
      </c>
      <c r="F295" s="95"/>
    </row>
    <row r="296" spans="1:6" ht="24.95" customHeight="1" x14ac:dyDescent="0.25">
      <c r="A296" s="67">
        <v>226</v>
      </c>
      <c r="B296" s="131" t="s">
        <v>489</v>
      </c>
      <c r="C296" s="9" t="s">
        <v>336</v>
      </c>
      <c r="D296" s="131" t="s">
        <v>10</v>
      </c>
      <c r="E296" s="134">
        <v>20</v>
      </c>
      <c r="F296" s="95"/>
    </row>
    <row r="297" spans="1:6" ht="24.95" customHeight="1" x14ac:dyDescent="0.25">
      <c r="A297" s="67">
        <v>227</v>
      </c>
      <c r="B297" s="131" t="s">
        <v>490</v>
      </c>
      <c r="C297" s="9" t="s">
        <v>338</v>
      </c>
      <c r="D297" s="131" t="s">
        <v>10</v>
      </c>
      <c r="E297" s="134">
        <v>251</v>
      </c>
      <c r="F297" s="95"/>
    </row>
    <row r="298" spans="1:6" ht="24.95" customHeight="1" x14ac:dyDescent="0.25">
      <c r="A298" s="67">
        <v>228</v>
      </c>
      <c r="B298" s="131" t="s">
        <v>491</v>
      </c>
      <c r="C298" s="9" t="s">
        <v>340</v>
      </c>
      <c r="D298" s="131" t="s">
        <v>10</v>
      </c>
      <c r="E298" s="134">
        <v>1</v>
      </c>
      <c r="F298" s="95"/>
    </row>
    <row r="299" spans="1:6" ht="24.95" customHeight="1" x14ac:dyDescent="0.25">
      <c r="A299" s="67">
        <v>229</v>
      </c>
      <c r="B299" s="131" t="s">
        <v>492</v>
      </c>
      <c r="C299" s="9" t="s">
        <v>342</v>
      </c>
      <c r="D299" s="131" t="s">
        <v>10</v>
      </c>
      <c r="E299" s="134">
        <v>232</v>
      </c>
      <c r="F299" s="95"/>
    </row>
    <row r="300" spans="1:6" ht="24.95" customHeight="1" x14ac:dyDescent="0.25">
      <c r="A300" s="67">
        <v>230</v>
      </c>
      <c r="B300" s="138" t="s">
        <v>493</v>
      </c>
      <c r="C300" s="137" t="s">
        <v>494</v>
      </c>
      <c r="D300" s="138" t="s">
        <v>10</v>
      </c>
      <c r="E300" s="139">
        <v>3</v>
      </c>
      <c r="F300" s="170"/>
    </row>
    <row r="301" spans="1:6" ht="24.95" customHeight="1" x14ac:dyDescent="0.25">
      <c r="A301" s="66"/>
      <c r="B301" s="47"/>
      <c r="C301" s="48"/>
      <c r="D301" s="47"/>
      <c r="E301" s="50"/>
      <c r="F301" s="59"/>
    </row>
    <row r="302" spans="1:6" ht="24.95" customHeight="1" x14ac:dyDescent="0.25">
      <c r="A302" s="227" t="s">
        <v>437</v>
      </c>
      <c r="B302" s="227"/>
      <c r="C302" s="227"/>
      <c r="D302" s="148"/>
      <c r="E302" s="41"/>
      <c r="F302" s="63"/>
    </row>
    <row r="303" spans="1:6" ht="24.95" customHeight="1" x14ac:dyDescent="0.25">
      <c r="A303" s="68">
        <v>231</v>
      </c>
      <c r="B303" s="141" t="s">
        <v>438</v>
      </c>
      <c r="C303" s="140" t="s">
        <v>127</v>
      </c>
      <c r="D303" s="141" t="s">
        <v>49</v>
      </c>
      <c r="E303" s="142">
        <v>24</v>
      </c>
      <c r="F303" s="170"/>
    </row>
    <row r="304" spans="1:6" ht="24.95" customHeight="1" x14ac:dyDescent="0.25">
      <c r="A304" s="66"/>
      <c r="B304" s="145"/>
      <c r="C304" s="127"/>
      <c r="D304" s="145"/>
      <c r="E304" s="146"/>
      <c r="F304" s="59"/>
    </row>
    <row r="305" spans="1:6" ht="24.95" customHeight="1" x14ac:dyDescent="0.25">
      <c r="A305" s="237" t="s">
        <v>451</v>
      </c>
      <c r="B305" s="237"/>
      <c r="C305" s="237"/>
      <c r="D305" s="143"/>
      <c r="E305" s="144"/>
      <c r="F305" s="63"/>
    </row>
    <row r="306" spans="1:6" ht="56.25" customHeight="1" x14ac:dyDescent="0.25">
      <c r="A306" s="68">
        <v>232</v>
      </c>
      <c r="B306" s="131" t="s">
        <v>452</v>
      </c>
      <c r="C306" s="9" t="s">
        <v>453</v>
      </c>
      <c r="D306" s="9" t="s">
        <v>10</v>
      </c>
      <c r="E306" s="9">
        <v>1</v>
      </c>
      <c r="F306" s="170"/>
    </row>
    <row r="307" spans="1:6" ht="24.95" customHeight="1" x14ac:dyDescent="0.25">
      <c r="A307" s="66"/>
      <c r="B307" s="145"/>
      <c r="C307" s="127"/>
      <c r="D307" s="145"/>
      <c r="E307" s="146"/>
      <c r="F307" s="59"/>
    </row>
    <row r="308" spans="1:6" ht="24.95" customHeight="1" x14ac:dyDescent="0.25">
      <c r="A308" s="227" t="s">
        <v>454</v>
      </c>
      <c r="B308" s="227"/>
      <c r="C308" s="227"/>
      <c r="D308" s="143"/>
      <c r="E308" s="144"/>
      <c r="F308" s="63"/>
    </row>
    <row r="309" spans="1:6" ht="42" customHeight="1" x14ac:dyDescent="0.25">
      <c r="A309" s="67">
        <v>233</v>
      </c>
      <c r="B309" s="179" t="s">
        <v>455</v>
      </c>
      <c r="C309" s="4" t="s">
        <v>456</v>
      </c>
      <c r="D309" s="179" t="s">
        <v>10</v>
      </c>
      <c r="E309" s="107">
        <v>379</v>
      </c>
      <c r="F309" s="95"/>
    </row>
    <row r="310" spans="1:6" ht="24.95" customHeight="1" x14ac:dyDescent="0.25">
      <c r="A310" s="67">
        <v>234</v>
      </c>
      <c r="B310" s="179" t="s">
        <v>457</v>
      </c>
      <c r="C310" s="4" t="s">
        <v>458</v>
      </c>
      <c r="D310" s="179" t="s">
        <v>10</v>
      </c>
      <c r="E310" s="107">
        <v>464</v>
      </c>
      <c r="F310" s="95"/>
    </row>
    <row r="311" spans="1:6" ht="24.95" customHeight="1" x14ac:dyDescent="0.25">
      <c r="A311" s="67">
        <v>235</v>
      </c>
      <c r="B311" s="179" t="s">
        <v>459</v>
      </c>
      <c r="C311" s="4" t="s">
        <v>460</v>
      </c>
      <c r="D311" s="179" t="s">
        <v>10</v>
      </c>
      <c r="E311" s="107">
        <v>511</v>
      </c>
      <c r="F311" s="95"/>
    </row>
    <row r="312" spans="1:6" ht="24.95" customHeight="1" x14ac:dyDescent="0.25">
      <c r="A312" s="68">
        <v>236</v>
      </c>
      <c r="B312" s="109" t="s">
        <v>461</v>
      </c>
      <c r="C312" s="108" t="s">
        <v>462</v>
      </c>
      <c r="D312" s="109" t="s">
        <v>10</v>
      </c>
      <c r="E312" s="110">
        <v>19</v>
      </c>
      <c r="F312" s="170"/>
    </row>
    <row r="313" spans="1:6" ht="24.95" customHeight="1" x14ac:dyDescent="0.25">
      <c r="A313" s="66"/>
      <c r="B313" s="47"/>
      <c r="C313" s="48"/>
      <c r="D313" s="47"/>
      <c r="E313" s="50"/>
      <c r="F313" s="59"/>
    </row>
    <row r="314" spans="1:6" ht="24.95" customHeight="1" x14ac:dyDescent="0.25">
      <c r="A314" s="227" t="s">
        <v>463</v>
      </c>
      <c r="B314" s="227"/>
      <c r="C314" s="227"/>
      <c r="D314" s="148"/>
      <c r="E314" s="41"/>
      <c r="F314" s="63"/>
    </row>
    <row r="315" spans="1:6" ht="39" customHeight="1" x14ac:dyDescent="0.25">
      <c r="A315" s="67">
        <v>237</v>
      </c>
      <c r="B315" s="113" t="s">
        <v>455</v>
      </c>
      <c r="C315" s="112" t="s">
        <v>456</v>
      </c>
      <c r="D315" s="113" t="s">
        <v>10</v>
      </c>
      <c r="E315" s="107">
        <v>123</v>
      </c>
      <c r="F315" s="95"/>
    </row>
    <row r="316" spans="1:6" ht="24.95" customHeight="1" x14ac:dyDescent="0.25">
      <c r="A316" s="67">
        <v>238</v>
      </c>
      <c r="B316" s="113" t="s">
        <v>457</v>
      </c>
      <c r="C316" s="112" t="s">
        <v>458</v>
      </c>
      <c r="D316" s="113" t="s">
        <v>10</v>
      </c>
      <c r="E316" s="107">
        <v>107</v>
      </c>
      <c r="F316" s="95"/>
    </row>
    <row r="317" spans="1:6" ht="41.25" customHeight="1" x14ac:dyDescent="0.25">
      <c r="A317" s="67">
        <v>239</v>
      </c>
      <c r="B317" s="113" t="s">
        <v>464</v>
      </c>
      <c r="C317" s="112" t="s">
        <v>465</v>
      </c>
      <c r="D317" s="113" t="s">
        <v>10</v>
      </c>
      <c r="E317" s="107">
        <v>41</v>
      </c>
      <c r="F317" s="95"/>
    </row>
    <row r="318" spans="1:6" ht="24.95" customHeight="1" x14ac:dyDescent="0.25">
      <c r="A318" s="68">
        <v>240</v>
      </c>
      <c r="B318" s="120" t="s">
        <v>459</v>
      </c>
      <c r="C318" s="119" t="s">
        <v>460</v>
      </c>
      <c r="D318" s="120" t="s">
        <v>10</v>
      </c>
      <c r="E318" s="110">
        <v>120</v>
      </c>
      <c r="F318" s="170"/>
    </row>
    <row r="319" spans="1:6" ht="24.95" customHeight="1" x14ac:dyDescent="0.25">
      <c r="A319" s="66"/>
      <c r="B319" s="47"/>
      <c r="C319" s="48"/>
      <c r="D319" s="47"/>
      <c r="E319" s="50"/>
      <c r="F319" s="59"/>
    </row>
    <row r="320" spans="1:6" ht="24.95" customHeight="1" x14ac:dyDescent="0.25">
      <c r="A320" s="235" t="s">
        <v>466</v>
      </c>
      <c r="B320" s="235"/>
      <c r="C320" s="235"/>
      <c r="D320" s="148"/>
      <c r="E320" s="41"/>
      <c r="F320" s="63"/>
    </row>
    <row r="321" spans="1:6" ht="38.25" customHeight="1" x14ac:dyDescent="0.25">
      <c r="A321" s="67">
        <v>241</v>
      </c>
      <c r="B321" s="179" t="s">
        <v>455</v>
      </c>
      <c r="C321" s="4" t="s">
        <v>456</v>
      </c>
      <c r="D321" s="179" t="s">
        <v>10</v>
      </c>
      <c r="E321" s="107">
        <v>280</v>
      </c>
      <c r="F321" s="95"/>
    </row>
    <row r="322" spans="1:6" ht="24.95" customHeight="1" x14ac:dyDescent="0.25">
      <c r="A322" s="67">
        <v>242</v>
      </c>
      <c r="B322" s="179" t="s">
        <v>457</v>
      </c>
      <c r="C322" s="4" t="s">
        <v>458</v>
      </c>
      <c r="D322" s="179" t="s">
        <v>10</v>
      </c>
      <c r="E322" s="107">
        <v>724</v>
      </c>
      <c r="F322" s="95"/>
    </row>
    <row r="323" spans="1:6" ht="24.95" customHeight="1" x14ac:dyDescent="0.25">
      <c r="A323" s="68">
        <v>243</v>
      </c>
      <c r="B323" s="109" t="s">
        <v>467</v>
      </c>
      <c r="C323" s="108" t="s">
        <v>468</v>
      </c>
      <c r="D323" s="109" t="s">
        <v>10</v>
      </c>
      <c r="E323" s="110">
        <v>637</v>
      </c>
      <c r="F323" s="170"/>
    </row>
    <row r="324" spans="1:6" ht="24.95" customHeight="1" x14ac:dyDescent="0.25">
      <c r="A324" s="66"/>
      <c r="B324" s="47"/>
      <c r="C324" s="48"/>
      <c r="D324" s="47"/>
      <c r="E324" s="50"/>
      <c r="F324" s="59"/>
    </row>
    <row r="325" spans="1:6" ht="24.95" customHeight="1" x14ac:dyDescent="0.25">
      <c r="A325" s="235" t="s">
        <v>469</v>
      </c>
      <c r="B325" s="235"/>
      <c r="C325" s="235"/>
      <c r="D325" s="148"/>
      <c r="E325" s="41"/>
      <c r="F325" s="63"/>
    </row>
    <row r="326" spans="1:6" ht="38.25" customHeight="1" x14ac:dyDescent="0.25">
      <c r="A326" s="67">
        <v>244</v>
      </c>
      <c r="B326" s="113" t="s">
        <v>455</v>
      </c>
      <c r="C326" s="112" t="s">
        <v>456</v>
      </c>
      <c r="D326" s="113" t="s">
        <v>10</v>
      </c>
      <c r="E326" s="107">
        <v>219</v>
      </c>
      <c r="F326" s="95"/>
    </row>
    <row r="327" spans="1:6" ht="24.95" customHeight="1" x14ac:dyDescent="0.25">
      <c r="A327" s="67">
        <v>245</v>
      </c>
      <c r="B327" s="113" t="s">
        <v>457</v>
      </c>
      <c r="C327" s="112" t="s">
        <v>458</v>
      </c>
      <c r="D327" s="113" t="s">
        <v>10</v>
      </c>
      <c r="E327" s="107">
        <v>627</v>
      </c>
      <c r="F327" s="95"/>
    </row>
    <row r="328" spans="1:6" ht="24.95" customHeight="1" x14ac:dyDescent="0.25">
      <c r="A328" s="67">
        <v>246</v>
      </c>
      <c r="B328" s="113" t="s">
        <v>464</v>
      </c>
      <c r="C328" s="112" t="s">
        <v>465</v>
      </c>
      <c r="D328" s="113" t="s">
        <v>10</v>
      </c>
      <c r="E328" s="107">
        <v>79</v>
      </c>
      <c r="F328" s="95"/>
    </row>
    <row r="329" spans="1:6" ht="24.95" customHeight="1" x14ac:dyDescent="0.25">
      <c r="A329" s="67">
        <v>247</v>
      </c>
      <c r="B329" s="120" t="s">
        <v>459</v>
      </c>
      <c r="C329" s="119" t="s">
        <v>460</v>
      </c>
      <c r="D329" s="120" t="s">
        <v>10</v>
      </c>
      <c r="E329" s="110">
        <v>1308</v>
      </c>
      <c r="F329" s="170"/>
    </row>
    <row r="330" spans="1:6" ht="24.95" customHeight="1" x14ac:dyDescent="0.25">
      <c r="A330" s="66"/>
      <c r="B330" s="47"/>
      <c r="C330" s="48"/>
      <c r="D330" s="47"/>
      <c r="E330" s="50"/>
      <c r="F330" s="59"/>
    </row>
    <row r="331" spans="1:6" ht="24.95" customHeight="1" x14ac:dyDescent="0.25">
      <c r="A331" s="227" t="s">
        <v>470</v>
      </c>
      <c r="B331" s="227"/>
      <c r="C331" s="227"/>
      <c r="D331" s="148"/>
      <c r="E331" s="41"/>
      <c r="F331" s="63"/>
    </row>
    <row r="332" spans="1:6" ht="38.25" customHeight="1" x14ac:dyDescent="0.25">
      <c r="A332" s="67">
        <v>248</v>
      </c>
      <c r="B332" s="179" t="s">
        <v>471</v>
      </c>
      <c r="C332" s="4" t="s">
        <v>472</v>
      </c>
      <c r="D332" s="179" t="s">
        <v>10</v>
      </c>
      <c r="E332" s="107">
        <v>1338</v>
      </c>
      <c r="F332" s="95"/>
    </row>
    <row r="333" spans="1:6" ht="24.95" customHeight="1" x14ac:dyDescent="0.25">
      <c r="A333" s="67">
        <v>249</v>
      </c>
      <c r="B333" s="179" t="s">
        <v>473</v>
      </c>
      <c r="C333" s="4" t="s">
        <v>474</v>
      </c>
      <c r="D333" s="179" t="s">
        <v>10</v>
      </c>
      <c r="E333" s="107">
        <v>691</v>
      </c>
      <c r="F333" s="95"/>
    </row>
    <row r="334" spans="1:6" ht="24.95" customHeight="1" x14ac:dyDescent="0.25">
      <c r="A334" s="67">
        <v>250</v>
      </c>
      <c r="B334" s="179" t="s">
        <v>475</v>
      </c>
      <c r="C334" s="4" t="s">
        <v>476</v>
      </c>
      <c r="D334" s="179" t="s">
        <v>10</v>
      </c>
      <c r="E334" s="107">
        <v>816</v>
      </c>
      <c r="F334" s="95"/>
    </row>
    <row r="335" spans="1:6" ht="24.95" customHeight="1" x14ac:dyDescent="0.25">
      <c r="A335" s="67">
        <v>251</v>
      </c>
      <c r="B335" s="109" t="s">
        <v>461</v>
      </c>
      <c r="C335" s="108" t="s">
        <v>462</v>
      </c>
      <c r="D335" s="109" t="s">
        <v>10</v>
      </c>
      <c r="E335" s="110">
        <v>256</v>
      </c>
      <c r="F335" s="170"/>
    </row>
    <row r="336" spans="1:6" ht="24.95" customHeight="1" x14ac:dyDescent="0.25">
      <c r="A336" s="66"/>
      <c r="B336" s="47"/>
      <c r="C336" s="48"/>
      <c r="D336" s="47"/>
      <c r="E336" s="50"/>
      <c r="F336" s="59"/>
    </row>
    <row r="337" spans="1:6" ht="24.95" customHeight="1" x14ac:dyDescent="0.25">
      <c r="A337" s="235" t="s">
        <v>477</v>
      </c>
      <c r="B337" s="235"/>
      <c r="C337" s="235"/>
      <c r="D337" s="148"/>
      <c r="E337" s="41"/>
      <c r="F337" s="63"/>
    </row>
    <row r="338" spans="1:6" ht="32.25" customHeight="1" x14ac:dyDescent="0.25">
      <c r="A338" s="67">
        <v>252</v>
      </c>
      <c r="B338" s="179" t="s">
        <v>455</v>
      </c>
      <c r="C338" s="4" t="s">
        <v>456</v>
      </c>
      <c r="D338" s="179" t="s">
        <v>10</v>
      </c>
      <c r="E338" s="107">
        <v>170</v>
      </c>
      <c r="F338" s="95"/>
    </row>
    <row r="339" spans="1:6" ht="24.95" customHeight="1" x14ac:dyDescent="0.25">
      <c r="A339" s="67">
        <v>253</v>
      </c>
      <c r="B339" s="179" t="s">
        <v>457</v>
      </c>
      <c r="C339" s="4" t="s">
        <v>458</v>
      </c>
      <c r="D339" s="179" t="s">
        <v>10</v>
      </c>
      <c r="E339" s="107">
        <v>220</v>
      </c>
      <c r="F339" s="95"/>
    </row>
    <row r="340" spans="1:6" ht="38.25" customHeight="1" x14ac:dyDescent="0.25">
      <c r="A340" s="67">
        <v>254</v>
      </c>
      <c r="B340" s="179" t="s">
        <v>464</v>
      </c>
      <c r="C340" s="4" t="s">
        <v>465</v>
      </c>
      <c r="D340" s="179" t="s">
        <v>10</v>
      </c>
      <c r="E340" s="107">
        <v>14</v>
      </c>
      <c r="F340" s="95"/>
    </row>
    <row r="341" spans="1:6" ht="24.95" customHeight="1" x14ac:dyDescent="0.25">
      <c r="A341" s="68">
        <v>255</v>
      </c>
      <c r="B341" s="109" t="s">
        <v>459</v>
      </c>
      <c r="C341" s="108" t="s">
        <v>460</v>
      </c>
      <c r="D341" s="109" t="s">
        <v>10</v>
      </c>
      <c r="E341" s="110">
        <v>432</v>
      </c>
      <c r="F341" s="170"/>
    </row>
    <row r="342" spans="1:6" ht="19.5" customHeight="1" x14ac:dyDescent="0.25">
      <c r="A342" s="66"/>
      <c r="B342" s="47"/>
      <c r="C342" s="48"/>
      <c r="D342" s="47"/>
      <c r="E342" s="50"/>
      <c r="F342" s="59"/>
    </row>
    <row r="343" spans="1:6" ht="24.95" customHeight="1" x14ac:dyDescent="0.25">
      <c r="A343" s="71"/>
      <c r="B343" s="71"/>
      <c r="C343" s="71" t="s">
        <v>536</v>
      </c>
      <c r="D343" s="71"/>
      <c r="E343" s="72"/>
      <c r="F343" s="171"/>
    </row>
    <row r="344" spans="1:6" s="77" customFormat="1" ht="21.75" customHeight="1" x14ac:dyDescent="0.25">
      <c r="A344" s="73"/>
      <c r="B344" s="74"/>
      <c r="C344" s="75" t="s">
        <v>537</v>
      </c>
      <c r="D344" s="76"/>
      <c r="E344" s="73"/>
      <c r="F344" s="172"/>
    </row>
    <row r="345" spans="1:6" ht="18.75" x14ac:dyDescent="0.25">
      <c r="A345" s="78"/>
      <c r="B345" s="79"/>
      <c r="C345" s="80"/>
      <c r="D345" s="81"/>
      <c r="E345" s="82"/>
      <c r="F345" s="83"/>
    </row>
    <row r="346" spans="1:6" ht="18" x14ac:dyDescent="0.25">
      <c r="A346" s="78"/>
      <c r="C346" s="53"/>
      <c r="D346" s="84"/>
      <c r="E346" s="85"/>
      <c r="F346" s="173"/>
    </row>
    <row r="349" spans="1:6" x14ac:dyDescent="0.25">
      <c r="D349" s="225"/>
      <c r="E349" s="225"/>
      <c r="F349" s="225"/>
    </row>
    <row r="355" spans="4:6" x14ac:dyDescent="0.25">
      <c r="D355" s="224"/>
      <c r="E355" s="224"/>
      <c r="F355" s="224"/>
    </row>
    <row r="361" spans="4:6" x14ac:dyDescent="0.25">
      <c r="F361" s="174"/>
    </row>
    <row r="362" spans="4:6" x14ac:dyDescent="0.25">
      <c r="F362" s="174"/>
    </row>
    <row r="369" spans="6:6" x14ac:dyDescent="0.25">
      <c r="F369" s="175"/>
    </row>
    <row r="370" spans="6:6" x14ac:dyDescent="0.25">
      <c r="F370" s="175"/>
    </row>
    <row r="371" spans="6:6" x14ac:dyDescent="0.25">
      <c r="F371" s="175"/>
    </row>
    <row r="372" spans="6:6" x14ac:dyDescent="0.25">
      <c r="F372" s="175"/>
    </row>
    <row r="373" spans="6:6" x14ac:dyDescent="0.25">
      <c r="F373" s="175"/>
    </row>
    <row r="374" spans="6:6" x14ac:dyDescent="0.25">
      <c r="F374" s="175"/>
    </row>
    <row r="375" spans="6:6" x14ac:dyDescent="0.25">
      <c r="F375" s="175"/>
    </row>
    <row r="376" spans="6:6" x14ac:dyDescent="0.25">
      <c r="F376" s="175"/>
    </row>
    <row r="377" spans="6:6" x14ac:dyDescent="0.25">
      <c r="F377" s="175"/>
    </row>
    <row r="378" spans="6:6" x14ac:dyDescent="0.25">
      <c r="F378" s="175"/>
    </row>
    <row r="379" spans="6:6" x14ac:dyDescent="0.25">
      <c r="F379" s="175"/>
    </row>
    <row r="380" spans="6:6" x14ac:dyDescent="0.25">
      <c r="F380" s="175"/>
    </row>
    <row r="381" spans="6:6" x14ac:dyDescent="0.25">
      <c r="F381" s="175"/>
    </row>
    <row r="382" spans="6:6" x14ac:dyDescent="0.25">
      <c r="F382" s="175"/>
    </row>
    <row r="383" spans="6:6" x14ac:dyDescent="0.25">
      <c r="F383" s="175"/>
    </row>
    <row r="385" spans="6:6" x14ac:dyDescent="0.25">
      <c r="F385" s="175"/>
    </row>
  </sheetData>
  <mergeCells count="25">
    <mergeCell ref="D349:F349"/>
    <mergeCell ref="D355:F355"/>
    <mergeCell ref="A331:C331"/>
    <mergeCell ref="A337:C337"/>
    <mergeCell ref="A325:C325"/>
    <mergeCell ref="A29:E29"/>
    <mergeCell ref="A34:C34"/>
    <mergeCell ref="A108:C108"/>
    <mergeCell ref="A142:C142"/>
    <mergeCell ref="A272:C272"/>
    <mergeCell ref="A291:C291"/>
    <mergeCell ref="A302:C302"/>
    <mergeCell ref="A305:C305"/>
    <mergeCell ref="A308:C308"/>
    <mergeCell ref="A314:C314"/>
    <mergeCell ref="A320:C320"/>
    <mergeCell ref="A27:E27"/>
    <mergeCell ref="B3:F3"/>
    <mergeCell ref="B4:F4"/>
    <mergeCell ref="E7:F7"/>
    <mergeCell ref="A15:C15"/>
    <mergeCell ref="A18:C18"/>
    <mergeCell ref="D18:F18"/>
    <mergeCell ref="A19:C19"/>
    <mergeCell ref="A25:E25"/>
  </mergeCells>
  <pageMargins left="0.70866141732283472" right="0.11811023622047245" top="0.74803149606299213" bottom="0.55118110236220474" header="0.31496062992125984" footer="0.31496062992125984"/>
  <pageSetup paperSize="9" scale="65" orientation="portrait" verticalDpi="0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Phụ lục lô 2</vt:lpstr>
      <vt:lpstr> Phụ lục Lô 1</vt:lpstr>
      <vt:lpstr>' Phụ lục Lô 1'!Print_Titles</vt:lpstr>
      <vt:lpstr>'Phụ lục lô 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2022-09-01T03:31:27Z</cp:lastPrinted>
  <dcterms:created xsi:type="dcterms:W3CDTF">2022-02-14T03:20:03Z</dcterms:created>
  <dcterms:modified xsi:type="dcterms:W3CDTF">2022-09-12T03:34:58Z</dcterms:modified>
</cp:coreProperties>
</file>